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24_01_15_ állapot" sheetId="1" r:id="rId1"/>
  </sheets>
  <definedNames/>
  <calcPr fullCalcOnLoad="1"/>
</workbook>
</file>

<file path=xl/sharedStrings.xml><?xml version="1.0" encoding="utf-8"?>
<sst xmlns="http://schemas.openxmlformats.org/spreadsheetml/2006/main" count="387" uniqueCount="198">
  <si>
    <t>eFt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</si>
  <si>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</si>
  <si>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</si>
  <si>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</si>
  <si>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</si>
  <si>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</si>
  <si>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1/b. sz. melléklet összesen</t>
  </si>
  <si>
    <t>Személyi juttatások</t>
  </si>
  <si>
    <t>Ferencvárosi Egyesített Bölcsődék</t>
  </si>
  <si>
    <t xml:space="preserve">FESZGYI   </t>
  </si>
  <si>
    <t xml:space="preserve">I. Állami pénzeszköz átvétellel kapcsolatos előirányzat módosítás </t>
  </si>
  <si>
    <t>Mindösszesen</t>
  </si>
  <si>
    <t>Dologi kiadások</t>
  </si>
  <si>
    <t>Települési önkormányzatok szoc. és gyermekj. és gyermekétk. feladatainak tám.</t>
  </si>
  <si>
    <t>Munkaad. terhelő jár. és szoc. hozzáj adó</t>
  </si>
  <si>
    <t>Sor-szám</t>
  </si>
  <si>
    <t>Beruházások</t>
  </si>
  <si>
    <t>1/c. sz. melléklet</t>
  </si>
  <si>
    <t>III. Testületi döntést igénylő előirányzat módosítás</t>
  </si>
  <si>
    <t>Általános tartalék</t>
  </si>
  <si>
    <t>III. Képviselőtestületi döntést igénylő előirányzat módosítások összesen</t>
  </si>
  <si>
    <t xml:space="preserve">6. sz. melléklet </t>
  </si>
  <si>
    <t>6. sz. melléklet mindösszesen</t>
  </si>
  <si>
    <t>3/c. sz. melléklet összesen</t>
  </si>
  <si>
    <t>Tárgyévi finanszírozási megelőlegezések</t>
  </si>
  <si>
    <t>1/c. sz. melléklet összesen</t>
  </si>
  <si>
    <t>A 2023. évi költségvetés módosítása</t>
  </si>
  <si>
    <t>FESZGYI</t>
  </si>
  <si>
    <t>6. sz. melléklet  összesen</t>
  </si>
  <si>
    <t xml:space="preserve">2. sz. melléklet </t>
  </si>
  <si>
    <t xml:space="preserve">3/c. sz. melléklet előirányzat átcsoportosítás </t>
  </si>
  <si>
    <t>Ferencvárosi Intézményüzemeltetési Központ</t>
  </si>
  <si>
    <t>Egyéb működési célú kiadások</t>
  </si>
  <si>
    <t xml:space="preserve">3/c. sz. melléklet </t>
  </si>
  <si>
    <t xml:space="preserve">2. sz. melléklet előirányzat átcsoportosítás </t>
  </si>
  <si>
    <t>Egyéb működési bevételek</t>
  </si>
  <si>
    <t>Készletértékesítés</t>
  </si>
  <si>
    <t>FMK</t>
  </si>
  <si>
    <t>Közvetített szolgáltatások ellenértéke</t>
  </si>
  <si>
    <t>Pinceszínház</t>
  </si>
  <si>
    <t>Általános forgalmi adó visszatérítése</t>
  </si>
  <si>
    <t>Csudafa Óvoda</t>
  </si>
  <si>
    <t>2. sz. melléklet  mindösszesen</t>
  </si>
  <si>
    <t>2. sz. melléklet előirányzat átcsoportosítás mindösszesen</t>
  </si>
  <si>
    <t>Települési önkormányzatok egyes köznevelési feladatainak támogatása</t>
  </si>
  <si>
    <t>Egyéb felhalmozási célú kiadások</t>
  </si>
  <si>
    <t>Egészségügyi prevenció</t>
  </si>
  <si>
    <t>Sport és szabadidős feladatok</t>
  </si>
  <si>
    <t>Hátrányos helyzetű diákok sport támogatása</t>
  </si>
  <si>
    <t>Testvérvárosi kapcsolatok</t>
  </si>
  <si>
    <t>3/c. sz. melléklet előirányzat átcsoportosítás  mindösszesen</t>
  </si>
  <si>
    <t xml:space="preserve">3/d. sz. melléklet előirányzat átcsoportosítás </t>
  </si>
  <si>
    <t>3/d. sz. melléklet előirányzat átcsoportosítás  mindösszesen</t>
  </si>
  <si>
    <t xml:space="preserve">4. sz. melléklet előirányzat átcsoportosítás </t>
  </si>
  <si>
    <t>Felújítások</t>
  </si>
  <si>
    <t xml:space="preserve">Egyéb közterületek felújítása, fejlesztése </t>
  </si>
  <si>
    <t>Felújításokkal kapcsolatos tervezések , MÁV csatorna tervezés</t>
  </si>
  <si>
    <t>Önkormányzati lakások komfortosítása, lakások és helyiségek felújítása</t>
  </si>
  <si>
    <t>Településrendezési eszközök</t>
  </si>
  <si>
    <t>4. sz. melléklet előirányzat átcsoportosítás mindösszesen</t>
  </si>
  <si>
    <t xml:space="preserve">5. sz. melléklet előirányzat átcsoportosítás </t>
  </si>
  <si>
    <t>5. sz. melléklet előirányzat átcsoportosítás mindösszesen</t>
  </si>
  <si>
    <t xml:space="preserve">3/a. sz. melléklet előirányzat átcsoportosítás </t>
  </si>
  <si>
    <t>3/a. sz. melléklet előirányzat átcsoportosítás  mindösszesen</t>
  </si>
  <si>
    <t>Csicsergő Óvoda</t>
  </si>
  <si>
    <t>Epres Óvoda</t>
  </si>
  <si>
    <t>Liliom Óvoda</t>
  </si>
  <si>
    <t>Szolgáltatások ellenértéke - Bérleti díjak</t>
  </si>
  <si>
    <t>FIÜK</t>
  </si>
  <si>
    <t>Kiszámlázott általános forgalmi adó</t>
  </si>
  <si>
    <t>Kamatbevételek és más nyereségjellegű bevételek</t>
  </si>
  <si>
    <t>Szolgáltatások ellenértéke -Egyéb szolgáltatások</t>
  </si>
  <si>
    <t>Köztemetés</t>
  </si>
  <si>
    <t>Ellátottak pénzbeli juttatásai</t>
  </si>
  <si>
    <t>HERO pályázat</t>
  </si>
  <si>
    <t>Jövedelemkiegészítő támogatás</t>
  </si>
  <si>
    <t>Kulturális koncepció</t>
  </si>
  <si>
    <t>Nemzeti, önkormányzati ünnepek, rendezvények</t>
  </si>
  <si>
    <t>Kerékpáros infr. tervezés, kiépítés, fejlesztés, okosbicikli tárolók</t>
  </si>
  <si>
    <t>Ecserei úti metromegálló felszíni rendezése</t>
  </si>
  <si>
    <t>5.sz.melléklet FAD</t>
  </si>
  <si>
    <t>5.sz.melléklet  FAD összesen</t>
  </si>
  <si>
    <t>Boráros téri lámpás zebra - Beruházások</t>
  </si>
  <si>
    <t>Balatonszéplaki Üdülő</t>
  </si>
  <si>
    <t xml:space="preserve">   - Szociális ágazati összevont pótlék 2023. XI.-XII . hó</t>
  </si>
  <si>
    <r>
      <t xml:space="preserve">2. sz. melléklet </t>
    </r>
    <r>
      <rPr>
        <i/>
        <sz val="10"/>
        <rFont val="Arial CE"/>
        <family val="0"/>
      </rPr>
      <t>(Szociális ágazati összevont pótlék 2023. XI.- XII . hó)</t>
    </r>
  </si>
  <si>
    <r>
      <t>2. sz. melléklet</t>
    </r>
    <r>
      <rPr>
        <b/>
        <i/>
        <sz val="10"/>
        <rFont val="Arial CE"/>
        <family val="0"/>
      </rPr>
      <t xml:space="preserve">  összesen </t>
    </r>
    <r>
      <rPr>
        <i/>
        <sz val="10"/>
        <rFont val="Arial CE"/>
        <family val="0"/>
      </rPr>
      <t>(Szociális ágazati összevont pótlék 2023. XI.- XII . hó)</t>
    </r>
  </si>
  <si>
    <t>NEXT LEVEL Parking pályázat</t>
  </si>
  <si>
    <t>Polgármesteri Hivatal igazgatási kiadásai</t>
  </si>
  <si>
    <t xml:space="preserve">Építményadó                        </t>
  </si>
  <si>
    <t>Idegenforgalmi adó</t>
  </si>
  <si>
    <t>Parkolási bírság, pótdíj</t>
  </si>
  <si>
    <t xml:space="preserve">   - 2023. október havi felmérés pótigény/lemondás</t>
  </si>
  <si>
    <t xml:space="preserve">   - 2023.évi bérintézkedések támogatása </t>
  </si>
  <si>
    <t>Elvonások és befizetések bevételei</t>
  </si>
  <si>
    <t>Egyéb működési célú támogatások bevételei államháztartáson belülről</t>
  </si>
  <si>
    <t>Csicsergő Óvoda (Státusztörvény miatti különbözet)</t>
  </si>
  <si>
    <t xml:space="preserve">Kerekerdő Óvoda </t>
  </si>
  <si>
    <t xml:space="preserve">Kicsi Bocs Óvoda </t>
  </si>
  <si>
    <t>Egyéb felhalmozási célú támogatás bevételei államháztartáson belülről</t>
  </si>
  <si>
    <t>Csudafa Óvoda (Státusztörvény miatti különbözet)</t>
  </si>
  <si>
    <t>Epres Óvoda (Státusztörvény miatti különbözet)</t>
  </si>
  <si>
    <t>Kerekerdő Óvoda (Státusztörvény miatti különbözet)</t>
  </si>
  <si>
    <t>Liliom Óvoda (Státusztörvény miatti különbözet)</t>
  </si>
  <si>
    <t>Méhecske Óvoda</t>
  </si>
  <si>
    <t xml:space="preserve">Napfény Óvoda </t>
  </si>
  <si>
    <r>
      <t xml:space="preserve">Napfény Óvoda </t>
    </r>
    <r>
      <rPr>
        <i/>
        <sz val="10"/>
        <rFont val="Arial CE"/>
        <family val="0"/>
      </rPr>
      <t>(Státusztörvény miatti különbözet,helyettesítési díjak)</t>
    </r>
  </si>
  <si>
    <t>Ugrifüles Óvoda</t>
  </si>
  <si>
    <t xml:space="preserve">Ugrifüles Óvoda  </t>
  </si>
  <si>
    <r>
      <t xml:space="preserve">Ugrifüles Óvoda   </t>
    </r>
    <r>
      <rPr>
        <i/>
        <sz val="10"/>
        <rFont val="Arial CE"/>
        <family val="0"/>
      </rPr>
      <t>(Státusztörvény miatti különbözet)</t>
    </r>
  </si>
  <si>
    <r>
      <t>Ferencvárosi Intézményüzemeltetési Központ (</t>
    </r>
    <r>
      <rPr>
        <i/>
        <sz val="10"/>
        <rFont val="Arial CE"/>
        <family val="0"/>
      </rPr>
      <t xml:space="preserve"> műszakpótlék, rendkívüli munkavégzés)</t>
    </r>
  </si>
  <si>
    <t>Munkaadókat terhelő jár. és szociális hozzájár.adó</t>
  </si>
  <si>
    <t>Ellátási díjak</t>
  </si>
  <si>
    <t xml:space="preserve">Felújítások </t>
  </si>
  <si>
    <t>FEBI</t>
  </si>
  <si>
    <r>
      <t>Ferencvárosi Egyesített Bölcsődék</t>
    </r>
    <r>
      <rPr>
        <i/>
        <sz val="10"/>
        <rFont val="Arial CE"/>
        <family val="0"/>
      </rPr>
      <t xml:space="preserve"> (Státusztörvény miatti különbözet, műszakpótlék, helyettesítési díj)</t>
    </r>
  </si>
  <si>
    <t xml:space="preserve">FESZGYI </t>
  </si>
  <si>
    <t>Kicsi Bocs Óvoda (Státusztörvény miatti különbözet, szabadság megváltás)</t>
  </si>
  <si>
    <t>Államháztartáson belüli megelőlegezések éven túli (2024. évi)</t>
  </si>
  <si>
    <t>Államháztartáson belüli megelőlegezések visszafizetése éven túli (2024. évi)</t>
  </si>
  <si>
    <t>Munkaadót terheló járulékok és szoc.hozzájárulási adó</t>
  </si>
  <si>
    <r>
      <t xml:space="preserve">2. sz. melléklet </t>
    </r>
    <r>
      <rPr>
        <b/>
        <i/>
        <sz val="10"/>
        <rFont val="Arial CE"/>
        <family val="0"/>
      </rPr>
      <t>(Státustörvény miatti különbözet, szabadság megváltás, helyettesítési díjak)</t>
    </r>
  </si>
  <si>
    <r>
      <t>2. sz. melléklet mindösszesen</t>
    </r>
    <r>
      <rPr>
        <b/>
        <i/>
        <sz val="10"/>
        <rFont val="Arial CE"/>
        <family val="0"/>
      </rPr>
      <t xml:space="preserve"> (Státustörvény miatti különbözet, szabadság megváltás, helyettesítési díjak, műszakpótlék)</t>
    </r>
  </si>
  <si>
    <r>
      <t xml:space="preserve">Méhecske Óvoda </t>
    </r>
    <r>
      <rPr>
        <i/>
        <sz val="10"/>
        <rFont val="Arial CE"/>
        <family val="0"/>
      </rPr>
      <t>(Státusztörvény miatti különbözet, helyettesítési díjak)</t>
    </r>
  </si>
  <si>
    <t>Ellátottak pénzbeli ellátása</t>
  </si>
  <si>
    <r>
      <rPr>
        <sz val="10"/>
        <rFont val="Arial"/>
        <family val="2"/>
      </rPr>
      <t>FESZGYI</t>
    </r>
    <r>
      <rPr>
        <i/>
        <sz val="10"/>
        <rFont val="Arial"/>
        <family val="2"/>
      </rPr>
      <t xml:space="preserve"> (műszakpótlék, helyettesítési díj) </t>
    </r>
  </si>
  <si>
    <r>
      <t>Önkormányzat kamat</t>
    </r>
    <r>
      <rPr>
        <i/>
        <sz val="8"/>
        <rFont val="Arial"/>
        <family val="2"/>
      </rPr>
      <t xml:space="preserve"> (FESZ kamat 79.841 eFt Egyéb kamat 167.944 eFt)</t>
    </r>
  </si>
  <si>
    <t>Képviselők és választott tisztségviselők juttatásai</t>
  </si>
  <si>
    <t>VEKOP-7 3 4-17-2017-00011 József Attila</t>
  </si>
  <si>
    <t xml:space="preserve">Telekadó                   </t>
  </si>
  <si>
    <t>Iparűzési adó</t>
  </si>
  <si>
    <t>Közterületfoglalási díj</t>
  </si>
  <si>
    <t xml:space="preserve">Egyéb szolgáltatás </t>
  </si>
  <si>
    <t xml:space="preserve">Bérleti díjak  </t>
  </si>
  <si>
    <t>Helyiség bérleti díj</t>
  </si>
  <si>
    <t>Lakbér bevételek</t>
  </si>
  <si>
    <t>Parkolási díj, ügyviteli költség</t>
  </si>
  <si>
    <t xml:space="preserve">Vagyonkezeléssel kapcsolatos közvetített szolgáltatások ellenértéke </t>
  </si>
  <si>
    <t>Parkolással kapcsolatos közvetített szolgáltatások ellenértéke</t>
  </si>
  <si>
    <t>Önkormányzat ÁFA</t>
  </si>
  <si>
    <t>Parkolási feladatokkal kapcsolatos ÁFA</t>
  </si>
  <si>
    <t>Egyéb működési bevételek - Parkolási feladatokkal kapcsolatban</t>
  </si>
  <si>
    <t>INCLUDATE</t>
  </si>
  <si>
    <t>Önkormányzati lakások értékesítése</t>
  </si>
  <si>
    <t>Parkolóhely megváltás</t>
  </si>
  <si>
    <t>Gépkocsi elszállítás</t>
  </si>
  <si>
    <t>Kerékbilincs bevétele</t>
  </si>
  <si>
    <t>Egyéb szolgáltatás</t>
  </si>
  <si>
    <t>Munkáltatói kölcsön</t>
  </si>
  <si>
    <t>Kamat kiadás, banki költségek, tranzakciós díjak - Dologi kiadások</t>
  </si>
  <si>
    <t>Ferencvárosi Klímastratégia végrehajtása</t>
  </si>
  <si>
    <t>Lakáslemondás térítés, lakásbiztosíték visszafizetés</t>
  </si>
  <si>
    <t>Humánszolgáltatási feladatok</t>
  </si>
  <si>
    <t>Önkormányzati szakmai feladatokkal kapcsolatos kiadások</t>
  </si>
  <si>
    <t>Helyi esélyegyenlőségi program végrehajtásával összefüggő feladatok</t>
  </si>
  <si>
    <t>Térfigyelő rendszer karbantartásának, üzemeltetésének költs.</t>
  </si>
  <si>
    <t>Környezetvédelem</t>
  </si>
  <si>
    <t>Részvételi költségvetés</t>
  </si>
  <si>
    <t>VEKOP-7 3 4-17-2017-00011</t>
  </si>
  <si>
    <t>Gyermeknevelési támogatás</t>
  </si>
  <si>
    <t>Rendkívüli támogatás</t>
  </si>
  <si>
    <t>65+ támogatás</t>
  </si>
  <si>
    <t>VIII. kerület Józsefváros Önkormányzata ellátási szerződés</t>
  </si>
  <si>
    <t>Idősügyi Koncepció</t>
  </si>
  <si>
    <t>Diáksport</t>
  </si>
  <si>
    <t>Társasházak támogatása</t>
  </si>
  <si>
    <t xml:space="preserve">3/d. sz. melléklet </t>
  </si>
  <si>
    <t>3/d. sz. melléklet összesen</t>
  </si>
  <si>
    <t>Tűzoltóság támogtása</t>
  </si>
  <si>
    <t>Faültetés támogatása</t>
  </si>
  <si>
    <t>Társasház felújítási pályázat</t>
  </si>
  <si>
    <t>Kutyafuttatók felújítása</t>
  </si>
  <si>
    <t xml:space="preserve">Napfény u. - Gyáli út sarok fásítás </t>
  </si>
  <si>
    <t>Haller parkba illemhelyiség építése - Beruházások</t>
  </si>
  <si>
    <t>Fizetendő általános forgalmi adó  - Dologi kiadások  (-1329+255725-14366-2113)</t>
  </si>
  <si>
    <t>Ifjusági koncepció végrehajtásával összefüggő feladat</t>
  </si>
  <si>
    <t>Csicsergő Óvoda -dologi kiadások</t>
  </si>
  <si>
    <t>Csudafa Óvoda - dologi kiadások</t>
  </si>
  <si>
    <t>Epres Óvoda - dologi kiadások</t>
  </si>
  <si>
    <t>Kerekerdő Óvoda - dologi kiadások</t>
  </si>
  <si>
    <t xml:space="preserve">Kicsi Bocs Óvoda  </t>
  </si>
  <si>
    <t>Liliom Óvoda - dologi kiadások</t>
  </si>
  <si>
    <t>FIÜK - dologi kiadások</t>
  </si>
  <si>
    <t>FESZGYI - dologi kiadások</t>
  </si>
  <si>
    <t>Ferencvárosi Pinceszínház - dologi kiadások</t>
  </si>
  <si>
    <t>Személyi juttatások (1882D)</t>
  </si>
  <si>
    <t>Munkaad. terhelő jár. és szoc. hozzáj adó (283 D)</t>
  </si>
  <si>
    <t>FESZ épületének beruházás FAD miatt</t>
  </si>
  <si>
    <t>FESZ épületének felújítása - Beruházás kamat</t>
  </si>
  <si>
    <t>FESZ épületének beruházás átcsoportosítás</t>
  </si>
  <si>
    <t>FESZ épületének felújítás átcsoportosítás</t>
  </si>
  <si>
    <t xml:space="preserve">4. melléklet </t>
  </si>
  <si>
    <t>4. melléklet összesen</t>
  </si>
  <si>
    <t>Ingatlanokkal kapcsolatos egyéb feladatok - Dologi kiadások JDX</t>
  </si>
  <si>
    <t>Parkolási feladatok (FEV IX. Zrt. által ellátott feladatokkal együtt) - Dologi kiadások</t>
  </si>
  <si>
    <t>Egyéb felhalmozási célú átvett pénzeszköz</t>
  </si>
  <si>
    <t>Haller park fejlesztése (Gladiátor)</t>
  </si>
  <si>
    <t>Parkoló Alap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</si>
</sst>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¥€-2]\ #\ ##,000_);[Red]\([$€-2]\ #\ ##,000\)"/>
    <numFmt numFmtId="181" formatCode="_(* #,##0.00_);_(* \(#,##0.00\);_(* &quot;-&quot;??_);_(@_)"/>
    <numFmt numFmtId="182" formatCode="_(* #,##0_);_(* \(#,##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1"/>
      <name val="Arial"/>
      <family val="2"/>
    </font>
    <font>
      <i/>
      <sz val="9"/>
      <name val="Arial"/>
      <family val="2"/>
    </font>
    <font>
      <sz val="9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i/>
      <sz val="12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12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b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3" fontId="1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26" fillId="0" borderId="10" xfId="57" applyNumberFormat="1" applyFont="1" applyFill="1" applyBorder="1">
      <alignment/>
      <protection/>
    </xf>
    <xf numFmtId="3" fontId="24" fillId="0" borderId="10" xfId="57" applyNumberFormat="1" applyFont="1" applyFill="1" applyBorder="1">
      <alignment/>
      <protection/>
    </xf>
    <xf numFmtId="3" fontId="16" fillId="0" borderId="11" xfId="0" applyNumberFormat="1" applyFont="1" applyFill="1" applyBorder="1" applyAlignment="1" applyProtection="1">
      <alignment/>
      <protection locked="0"/>
    </xf>
    <xf numFmtId="3" fontId="23" fillId="0" borderId="10" xfId="57" applyNumberFormat="1" applyFont="1" applyFill="1" applyBorder="1">
      <alignment/>
      <protection/>
    </xf>
    <xf numFmtId="0" fontId="24" fillId="0" borderId="10" xfId="59" applyFont="1" applyFill="1" applyBorder="1" applyAlignment="1">
      <alignment/>
      <protection/>
    </xf>
    <xf numFmtId="3" fontId="16" fillId="0" borderId="12" xfId="57" applyNumberFormat="1" applyFont="1" applyFill="1" applyBorder="1">
      <alignment/>
      <protection/>
    </xf>
    <xf numFmtId="3" fontId="23" fillId="0" borderId="10" xfId="57" applyNumberFormat="1" applyFont="1" applyFill="1" applyBorder="1" applyAlignment="1">
      <alignment vertical="center"/>
      <protection/>
    </xf>
    <xf numFmtId="3" fontId="23" fillId="0" borderId="13" xfId="57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3" fontId="27" fillId="0" borderId="10" xfId="57" applyNumberFormat="1" applyFont="1" applyFill="1" applyBorder="1" applyAlignment="1">
      <alignment vertical="center"/>
      <protection/>
    </xf>
    <xf numFmtId="3" fontId="30" fillId="0" borderId="10" xfId="57" applyNumberFormat="1" applyFont="1" applyFill="1" applyBorder="1">
      <alignment/>
      <protection/>
    </xf>
    <xf numFmtId="3" fontId="30" fillId="0" borderId="10" xfId="57" applyNumberFormat="1" applyFont="1" applyFill="1" applyBorder="1" applyAlignment="1">
      <alignment vertical="center"/>
      <protection/>
    </xf>
    <xf numFmtId="3" fontId="0" fillId="0" borderId="14" xfId="57" applyNumberFormat="1" applyFont="1" applyFill="1" applyBorder="1">
      <alignment/>
      <protection/>
    </xf>
    <xf numFmtId="3" fontId="24" fillId="0" borderId="15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3" fontId="16" fillId="0" borderId="16" xfId="57" applyNumberFormat="1" applyFont="1" applyFill="1" applyBorder="1">
      <alignment/>
      <protection/>
    </xf>
    <xf numFmtId="3" fontId="26" fillId="0" borderId="16" xfId="57" applyNumberFormat="1" applyFont="1" applyFill="1" applyBorder="1">
      <alignment/>
      <protection/>
    </xf>
    <xf numFmtId="0" fontId="26" fillId="0" borderId="17" xfId="0" applyFont="1" applyFill="1" applyBorder="1" applyAlignment="1">
      <alignment horizontal="left"/>
    </xf>
    <xf numFmtId="0" fontId="16" fillId="0" borderId="10" xfId="0" applyFont="1" applyFill="1" applyBorder="1" applyAlignment="1" applyProtection="1">
      <alignment/>
      <protection locked="0"/>
    </xf>
    <xf numFmtId="0" fontId="26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3" fontId="38" fillId="0" borderId="0" xfId="0" applyNumberFormat="1" applyFont="1" applyBorder="1" applyAlignment="1">
      <alignment/>
    </xf>
    <xf numFmtId="3" fontId="24" fillId="0" borderId="13" xfId="57" applyNumberFormat="1" applyFont="1" applyFill="1" applyBorder="1" applyAlignment="1">
      <alignment vertical="center"/>
      <protection/>
    </xf>
    <xf numFmtId="3" fontId="16" fillId="0" borderId="13" xfId="57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25" fillId="0" borderId="10" xfId="57" applyNumberFormat="1" applyFont="1" applyFill="1" applyBorder="1">
      <alignment/>
      <protection/>
    </xf>
    <xf numFmtId="0" fontId="24" fillId="0" borderId="13" xfId="59" applyFont="1" applyFill="1" applyBorder="1" applyAlignment="1">
      <alignment/>
      <protection/>
    </xf>
    <xf numFmtId="3" fontId="16" fillId="0" borderId="15" xfId="57" applyNumberFormat="1" applyFont="1" applyFill="1" applyBorder="1">
      <alignment/>
      <protection/>
    </xf>
    <xf numFmtId="3" fontId="0" fillId="0" borderId="14" xfId="57" applyNumberFormat="1" applyFont="1" applyFill="1" applyBorder="1" applyAlignment="1">
      <alignment vertical="center"/>
      <protection/>
    </xf>
    <xf numFmtId="0" fontId="39" fillId="0" borderId="0" xfId="0" applyFont="1" applyBorder="1" applyAlignment="1">
      <alignment/>
    </xf>
    <xf numFmtId="0" fontId="29" fillId="0" borderId="14" xfId="59" applyFont="1" applyFill="1" applyBorder="1" applyAlignment="1">
      <alignment vertical="center"/>
      <protection/>
    </xf>
    <xf numFmtId="3" fontId="24" fillId="0" borderId="12" xfId="57" applyNumberFormat="1" applyFont="1" applyFill="1" applyBorder="1" applyAlignment="1">
      <alignment vertical="center"/>
      <protection/>
    </xf>
    <xf numFmtId="3" fontId="16" fillId="0" borderId="12" xfId="57" applyNumberFormat="1" applyFont="1" applyFill="1" applyBorder="1" applyAlignment="1">
      <alignment vertical="center"/>
      <protection/>
    </xf>
    <xf numFmtId="3" fontId="31" fillId="0" borderId="10" xfId="57" applyNumberFormat="1" applyFont="1" applyFill="1" applyBorder="1" applyAlignment="1">
      <alignment vertical="center"/>
      <protection/>
    </xf>
    <xf numFmtId="3" fontId="26" fillId="0" borderId="12" xfId="57" applyNumberFormat="1" applyFont="1" applyFill="1" applyBorder="1" applyAlignment="1">
      <alignment vertical="center"/>
      <protection/>
    </xf>
    <xf numFmtId="3" fontId="31" fillId="0" borderId="14" xfId="57" applyNumberFormat="1" applyFont="1" applyFill="1" applyBorder="1" applyAlignment="1">
      <alignment vertical="center"/>
      <protection/>
    </xf>
    <xf numFmtId="3" fontId="26" fillId="0" borderId="10" xfId="0" applyNumberFormat="1" applyFont="1" applyFill="1" applyBorder="1" applyAlignment="1">
      <alignment vertical="center"/>
    </xf>
    <xf numFmtId="3" fontId="26" fillId="0" borderId="14" xfId="57" applyNumberFormat="1" applyFont="1" applyFill="1" applyBorder="1" applyAlignment="1">
      <alignment vertical="center"/>
      <protection/>
    </xf>
    <xf numFmtId="3" fontId="26" fillId="0" borderId="10" xfId="57" applyNumberFormat="1" applyFont="1" applyFill="1" applyBorder="1" applyAlignment="1">
      <alignment vertical="center"/>
      <protection/>
    </xf>
    <xf numFmtId="0" fontId="29" fillId="0" borderId="14" xfId="58" applyFont="1" applyFill="1" applyBorder="1" applyAlignment="1">
      <alignment vertical="center"/>
      <protection/>
    </xf>
    <xf numFmtId="3" fontId="30" fillId="0" borderId="15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>
      <alignment/>
      <protection/>
    </xf>
    <xf numFmtId="3" fontId="31" fillId="0" borderId="10" xfId="57" applyNumberFormat="1" applyFont="1" applyFill="1" applyBorder="1">
      <alignment/>
      <protection/>
    </xf>
    <xf numFmtId="3" fontId="0" fillId="0" borderId="13" xfId="57" applyNumberFormat="1" applyFont="1" applyFill="1" applyBorder="1" applyAlignment="1">
      <alignment vertical="center"/>
      <protection/>
    </xf>
    <xf numFmtId="0" fontId="16" fillId="0" borderId="10" xfId="0" applyFont="1" applyFill="1" applyBorder="1" applyAlignment="1">
      <alignment horizontal="left"/>
    </xf>
    <xf numFmtId="3" fontId="40" fillId="0" borderId="0" xfId="0" applyNumberFormat="1" applyFont="1" applyBorder="1" applyAlignment="1">
      <alignment/>
    </xf>
    <xf numFmtId="3" fontId="0" fillId="0" borderId="15" xfId="57" applyNumberFormat="1" applyFont="1" applyFill="1" applyBorder="1" applyAlignment="1">
      <alignment vertical="center"/>
      <protection/>
    </xf>
    <xf numFmtId="3" fontId="16" fillId="0" borderId="10" xfId="57" applyNumberFormat="1" applyFont="1" applyFill="1" applyBorder="1" applyAlignment="1">
      <alignment vertical="center"/>
      <protection/>
    </xf>
    <xf numFmtId="0" fontId="39" fillId="0" borderId="0" xfId="0" applyFont="1" applyFill="1" applyBorder="1" applyAlignment="1">
      <alignment/>
    </xf>
    <xf numFmtId="3" fontId="16" fillId="0" borderId="15" xfId="57" applyNumberFormat="1" applyFont="1" applyFill="1" applyBorder="1">
      <alignment/>
      <protection/>
    </xf>
    <xf numFmtId="3" fontId="40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16" fillId="0" borderId="19" xfId="57" applyNumberFormat="1" applyFont="1" applyFill="1" applyBorder="1">
      <alignment/>
      <protection/>
    </xf>
    <xf numFmtId="0" fontId="39" fillId="0" borderId="0" xfId="0" applyFont="1" applyFill="1" applyAlignment="1">
      <alignment/>
    </xf>
    <xf numFmtId="3" fontId="21" fillId="0" borderId="0" xfId="57" applyNumberFormat="1" applyFont="1" applyFill="1" applyAlignment="1">
      <alignment horizontal="center"/>
      <protection/>
    </xf>
    <xf numFmtId="3" fontId="23" fillId="0" borderId="0" xfId="57" applyNumberFormat="1" applyFont="1" applyFill="1" applyAlignment="1">
      <alignment horizontal="centerContinuous"/>
      <protection/>
    </xf>
    <xf numFmtId="3" fontId="24" fillId="0" borderId="0" xfId="57" applyNumberFormat="1" applyFont="1" applyFill="1" applyAlignment="1">
      <alignment horizontal="right"/>
      <protection/>
    </xf>
    <xf numFmtId="0" fontId="26" fillId="0" borderId="10" xfId="59" applyFont="1" applyFill="1" applyBorder="1" applyAlignment="1">
      <alignment/>
      <protection/>
    </xf>
    <xf numFmtId="0" fontId="4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39" fillId="0" borderId="0" xfId="0" applyNumberFormat="1" applyFont="1" applyAlignment="1">
      <alignment/>
    </xf>
    <xf numFmtId="0" fontId="26" fillId="0" borderId="14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left"/>
    </xf>
    <xf numFmtId="3" fontId="30" fillId="0" borderId="10" xfId="57" applyNumberFormat="1" applyFont="1" applyFill="1" applyBorder="1" applyAlignment="1">
      <alignment/>
      <protection/>
    </xf>
    <xf numFmtId="3" fontId="16" fillId="0" borderId="13" xfId="57" applyNumberFormat="1" applyFont="1" applyFill="1" applyBorder="1" applyAlignment="1">
      <alignment vertical="center"/>
      <protection/>
    </xf>
    <xf numFmtId="3" fontId="31" fillId="0" borderId="12" xfId="57" applyNumberFormat="1" applyFont="1" applyFill="1" applyBorder="1" applyAlignment="1">
      <alignment vertical="center"/>
      <protection/>
    </xf>
    <xf numFmtId="3" fontId="0" fillId="0" borderId="12" xfId="57" applyNumberFormat="1" applyFont="1" applyFill="1" applyBorder="1" applyAlignment="1">
      <alignment vertical="center"/>
      <protection/>
    </xf>
    <xf numFmtId="3" fontId="26" fillId="0" borderId="12" xfId="0" applyNumberFormat="1" applyFont="1" applyFill="1" applyBorder="1" applyAlignment="1">
      <alignment vertical="center"/>
    </xf>
    <xf numFmtId="3" fontId="0" fillId="0" borderId="14" xfId="57" applyNumberFormat="1" applyFont="1" applyFill="1" applyBorder="1" applyAlignment="1">
      <alignment horizontal="left" vertical="center"/>
      <protection/>
    </xf>
    <xf numFmtId="3" fontId="26" fillId="0" borderId="15" xfId="57" applyNumberFormat="1" applyFont="1" applyFill="1" applyBorder="1">
      <alignment/>
      <protection/>
    </xf>
    <xf numFmtId="3" fontId="32" fillId="0" borderId="10" xfId="57" applyNumberFormat="1" applyFont="1" applyFill="1" applyBorder="1" applyAlignment="1">
      <alignment vertical="center"/>
      <protection/>
    </xf>
    <xf numFmtId="3" fontId="0" fillId="0" borderId="10" xfId="57" applyNumberFormat="1" applyFont="1" applyFill="1" applyBorder="1" applyAlignment="1">
      <alignment horizontal="right" vertical="center"/>
      <protection/>
    </xf>
    <xf numFmtId="3" fontId="16" fillId="24" borderId="13" xfId="57" applyNumberFormat="1" applyFont="1" applyFill="1" applyBorder="1" applyAlignment="1">
      <alignment vertical="center"/>
      <protection/>
    </xf>
    <xf numFmtId="3" fontId="0" fillId="24" borderId="14" xfId="57" applyNumberFormat="1" applyFont="1" applyFill="1" applyBorder="1" applyAlignment="1">
      <alignment vertical="center"/>
      <protection/>
    </xf>
    <xf numFmtId="3" fontId="0" fillId="24" borderId="10" xfId="57" applyNumberFormat="1" applyFont="1" applyFill="1" applyBorder="1" applyAlignment="1">
      <alignment vertical="center"/>
      <protection/>
    </xf>
    <xf numFmtId="3" fontId="31" fillId="0" borderId="15" xfId="57" applyNumberFormat="1" applyFont="1" applyFill="1" applyBorder="1" applyAlignment="1">
      <alignment vertical="center"/>
      <protection/>
    </xf>
    <xf numFmtId="3" fontId="31" fillId="0" borderId="15" xfId="57" applyNumberFormat="1" applyFont="1" applyFill="1" applyBorder="1">
      <alignment/>
      <protection/>
    </xf>
    <xf numFmtId="3" fontId="0" fillId="0" borderId="15" xfId="57" applyNumberFormat="1" applyFont="1" applyFill="1" applyBorder="1">
      <alignment/>
      <protection/>
    </xf>
    <xf numFmtId="3" fontId="16" fillId="24" borderId="15" xfId="57" applyNumberFormat="1" applyFont="1" applyFill="1" applyBorder="1">
      <alignment/>
      <protection/>
    </xf>
    <xf numFmtId="3" fontId="16" fillId="24" borderId="12" xfId="57" applyNumberFormat="1" applyFont="1" applyFill="1" applyBorder="1" applyAlignment="1">
      <alignment vertical="center"/>
      <protection/>
    </xf>
    <xf numFmtId="3" fontId="30" fillId="24" borderId="10" xfId="57" applyNumberFormat="1" applyFont="1" applyFill="1" applyBorder="1" applyAlignment="1">
      <alignment vertical="center"/>
      <protection/>
    </xf>
    <xf numFmtId="3" fontId="16" fillId="0" borderId="15" xfId="57" applyNumberFormat="1" applyFont="1" applyFill="1" applyBorder="1" applyAlignment="1">
      <alignment vertical="center"/>
      <protection/>
    </xf>
    <xf numFmtId="3" fontId="0" fillId="0" borderId="15" xfId="57" applyNumberFormat="1" applyFont="1" applyFill="1" applyBorder="1" applyAlignment="1">
      <alignment horizontal="left" vertical="center"/>
      <protection/>
    </xf>
    <xf numFmtId="3" fontId="0" fillId="24" borderId="15" xfId="57" applyNumberFormat="1" applyFont="1" applyFill="1" applyBorder="1" applyAlignment="1">
      <alignment vertical="center"/>
      <protection/>
    </xf>
    <xf numFmtId="3" fontId="21" fillId="0" borderId="0" xfId="57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0" xfId="57" applyNumberFormat="1" applyFont="1" applyFill="1" applyAlignment="1">
      <alignment horizontal="center"/>
      <protection/>
    </xf>
    <xf numFmtId="0" fontId="28" fillId="0" borderId="0" xfId="0" applyFont="1" applyFill="1" applyAlignment="1">
      <alignment/>
    </xf>
    <xf numFmtId="3" fontId="24" fillId="0" borderId="20" xfId="57" applyNumberFormat="1" applyFont="1" applyFill="1" applyBorder="1" applyAlignment="1">
      <alignment horizontal="center" vertical="center" wrapText="1"/>
      <protection/>
    </xf>
    <xf numFmtId="3" fontId="24" fillId="0" borderId="15" xfId="57" applyNumberFormat="1" applyFont="1" applyFill="1" applyBorder="1" applyAlignment="1">
      <alignment horizontal="center" vertical="center" wrapText="1"/>
      <protection/>
    </xf>
    <xf numFmtId="3" fontId="23" fillId="0" borderId="20" xfId="57" applyNumberFormat="1" applyFont="1" applyFill="1" applyBorder="1" applyAlignment="1">
      <alignment horizontal="center" vertical="center"/>
      <protection/>
    </xf>
    <xf numFmtId="3" fontId="23" fillId="0" borderId="15" xfId="57" applyNumberFormat="1" applyFont="1" applyFill="1" applyBorder="1" applyAlignment="1">
      <alignment horizontal="center" vertical="center"/>
      <protection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2006évimozgástáblák" xfId="57"/>
    <cellStyle name="Normál_2011évivéglegesteljesítésápr21" xfId="58"/>
    <cellStyle name="Normál_2012éviköltségvetésjan19este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F418"/>
  <sheetViews>
    <sheetView tabSelected="1" zoomScalePageLayoutView="0" workbookViewId="0" topLeftCell="A232">
      <selection activeCell="C65" sqref="C65"/>
    </sheetView>
  </sheetViews>
  <sheetFormatPr defaultColWidth="9.140625" defaultRowHeight="12.75"/>
  <cols>
    <col min="1" max="1" width="5.8515625" style="0" customWidth="1"/>
    <col min="2" max="2" width="83.28125" style="0" customWidth="1"/>
    <col min="3" max="4" width="11.7109375" style="0" customWidth="1"/>
    <col min="5" max="5" width="12.28125" style="0" customWidth="1"/>
    <col min="6" max="6" width="13.7109375" style="0" customWidth="1"/>
  </cols>
  <sheetData>
    <row r="1" spans="1:4" ht="15.75">
      <c r="A1" s="91" t="s">
        <v>26</v>
      </c>
      <c r="B1" s="92"/>
      <c r="C1" s="92"/>
      <c r="D1" s="92"/>
    </row>
    <row r="2" spans="1:4" ht="12.75">
      <c r="A2" s="93"/>
      <c r="B2" s="94"/>
      <c r="C2" s="94"/>
      <c r="D2" s="94"/>
    </row>
    <row r="3" spans="1:4" ht="15.75">
      <c r="A3" s="62"/>
      <c r="B3" s="61"/>
      <c r="C3" s="61"/>
      <c r="D3" s="63" t="s">
        <v>0</v>
      </c>
    </row>
    <row r="4" spans="1:4" ht="15" customHeight="1">
      <c r="A4" s="95" t="s">
        <v>15</v>
      </c>
      <c r="B4" s="97" t="s">
        <v>1</v>
      </c>
      <c r="C4" s="97" t="s">
        <v>2</v>
      </c>
      <c r="D4" s="97" t="s">
        <v>3</v>
      </c>
    </row>
    <row r="5" spans="1:4" ht="15" customHeight="1">
      <c r="A5" s="96"/>
      <c r="B5" s="98"/>
      <c r="C5" s="98"/>
      <c r="D5" s="98"/>
    </row>
    <row r="6" spans="1:4" ht="15">
      <c r="A6" s="6"/>
      <c r="B6" s="6"/>
      <c r="C6" s="2"/>
      <c r="D6" s="2"/>
    </row>
    <row r="7" spans="1:4" ht="15">
      <c r="A7" s="6" t="s">
        <v>4</v>
      </c>
      <c r="B7" s="6"/>
      <c r="C7" s="2"/>
      <c r="D7" s="2"/>
    </row>
    <row r="8" spans="1:4" ht="15">
      <c r="A8" s="6"/>
      <c r="B8" s="6"/>
      <c r="C8" s="2"/>
      <c r="D8" s="2"/>
    </row>
    <row r="9" spans="1:5" ht="15">
      <c r="A9" s="2" t="s">
        <v>5</v>
      </c>
      <c r="B9" s="6"/>
      <c r="C9" s="2"/>
      <c r="D9" s="2"/>
      <c r="E9" s="65"/>
    </row>
    <row r="10" spans="1:5" ht="12.75">
      <c r="A10" s="2">
        <v>1012</v>
      </c>
      <c r="B10" s="7" t="s">
        <v>44</v>
      </c>
      <c r="C10" s="4">
        <f>C11</f>
        <v>27304</v>
      </c>
      <c r="D10" s="2"/>
      <c r="E10" s="66"/>
    </row>
    <row r="11" spans="1:5" ht="12.75">
      <c r="A11" s="2"/>
      <c r="B11" s="64" t="s">
        <v>93</v>
      </c>
      <c r="C11" s="3">
        <v>27304</v>
      </c>
      <c r="D11" s="2"/>
      <c r="E11" s="67"/>
    </row>
    <row r="12" spans="1:5" ht="12.75">
      <c r="A12" s="4">
        <v>1013</v>
      </c>
      <c r="B12" s="7" t="s">
        <v>13</v>
      </c>
      <c r="C12" s="2">
        <f>C13+C14+C15</f>
        <v>52084</v>
      </c>
      <c r="D12" s="2"/>
      <c r="E12" s="66"/>
    </row>
    <row r="13" spans="1:5" ht="12.75">
      <c r="A13" s="4"/>
      <c r="B13" s="64" t="s">
        <v>93</v>
      </c>
      <c r="C13" s="3">
        <v>6598</v>
      </c>
      <c r="D13" s="2"/>
      <c r="E13" s="67"/>
    </row>
    <row r="14" spans="1:5" ht="12.75">
      <c r="A14" s="4"/>
      <c r="B14" s="64" t="s">
        <v>84</v>
      </c>
      <c r="C14" s="3">
        <v>30225</v>
      </c>
      <c r="D14" s="2"/>
      <c r="E14" s="60"/>
    </row>
    <row r="15" spans="1:5" ht="13.5" customHeight="1">
      <c r="A15" s="4"/>
      <c r="B15" s="64" t="s">
        <v>92</v>
      </c>
      <c r="C15" s="3">
        <v>15261</v>
      </c>
      <c r="D15" s="2"/>
      <c r="E15" s="57"/>
    </row>
    <row r="16" spans="1:5" ht="15">
      <c r="A16" s="4" t="s">
        <v>6</v>
      </c>
      <c r="B16" s="6"/>
      <c r="C16" s="2">
        <f>C10+C12</f>
        <v>79388</v>
      </c>
      <c r="D16" s="2"/>
      <c r="E16" s="11"/>
    </row>
    <row r="17" spans="1:5" ht="15">
      <c r="A17" s="4"/>
      <c r="B17" s="6"/>
      <c r="C17" s="2"/>
      <c r="D17" s="2"/>
      <c r="E17" s="11"/>
    </row>
    <row r="18" spans="1:5" ht="15">
      <c r="A18" s="33" t="s">
        <v>85</v>
      </c>
      <c r="B18" s="6"/>
      <c r="C18" s="2"/>
      <c r="D18" s="2"/>
      <c r="E18" s="11"/>
    </row>
    <row r="19" spans="1:5" ht="12.75" customHeight="1">
      <c r="A19" s="1">
        <v>2850</v>
      </c>
      <c r="B19" s="18" t="s">
        <v>8</v>
      </c>
      <c r="C19" s="2"/>
      <c r="D19" s="32">
        <f>D20+D21</f>
        <v>2565</v>
      </c>
      <c r="E19" s="11"/>
    </row>
    <row r="20" spans="1:5" ht="12.75" customHeight="1">
      <c r="A20" s="1"/>
      <c r="B20" s="19" t="s">
        <v>7</v>
      </c>
      <c r="C20" s="2"/>
      <c r="D20" s="3">
        <v>2270</v>
      </c>
      <c r="E20" s="11"/>
    </row>
    <row r="21" spans="1:5" ht="12.75" customHeight="1">
      <c r="A21" s="1"/>
      <c r="B21" s="20" t="s">
        <v>14</v>
      </c>
      <c r="C21" s="2"/>
      <c r="D21" s="3">
        <v>295</v>
      </c>
      <c r="E21" s="11"/>
    </row>
    <row r="22" spans="1:5" ht="12.75" customHeight="1">
      <c r="A22" s="5">
        <v>2875</v>
      </c>
      <c r="B22" s="21" t="s">
        <v>9</v>
      </c>
      <c r="C22" s="2"/>
      <c r="D22" s="32">
        <f>D23+D24</f>
        <v>27660</v>
      </c>
      <c r="E22" s="11"/>
    </row>
    <row r="23" spans="1:5" ht="12.75" customHeight="1">
      <c r="A23" s="1"/>
      <c r="B23" s="3" t="s">
        <v>7</v>
      </c>
      <c r="C23" s="2"/>
      <c r="D23" s="3">
        <v>24478</v>
      </c>
      <c r="E23" s="11"/>
    </row>
    <row r="24" spans="1:5" ht="12.75" customHeight="1">
      <c r="A24" s="1"/>
      <c r="B24" s="22" t="s">
        <v>14</v>
      </c>
      <c r="C24" s="2"/>
      <c r="D24" s="3">
        <v>3182</v>
      </c>
      <c r="E24" s="11"/>
    </row>
    <row r="25" spans="1:5" ht="12.75" customHeight="1">
      <c r="A25" s="4" t="s">
        <v>86</v>
      </c>
      <c r="B25" s="19"/>
      <c r="C25" s="2"/>
      <c r="D25" s="2">
        <f>D19+D22</f>
        <v>30225</v>
      </c>
      <c r="E25" s="60"/>
    </row>
    <row r="26" spans="1:4" ht="12.75">
      <c r="A26" s="2"/>
      <c r="B26" s="8"/>
      <c r="C26" s="2"/>
      <c r="D26" s="2"/>
    </row>
    <row r="27" spans="1:4" ht="12.75">
      <c r="A27" s="14" t="s">
        <v>21</v>
      </c>
      <c r="B27" s="15"/>
      <c r="C27" s="2"/>
      <c r="D27" s="2"/>
    </row>
    <row r="28" spans="1:5" ht="15.75">
      <c r="A28" s="17">
        <v>6011</v>
      </c>
      <c r="B28" s="15" t="s">
        <v>19</v>
      </c>
      <c r="C28" s="2"/>
      <c r="D28" s="3">
        <f>C11+C13+C15</f>
        <v>49163</v>
      </c>
      <c r="E28" s="52"/>
    </row>
    <row r="29" spans="1:4" ht="12.75">
      <c r="A29" s="14" t="s">
        <v>28</v>
      </c>
      <c r="B29" s="8"/>
      <c r="C29" s="2"/>
      <c r="D29" s="2">
        <f>D28</f>
        <v>49163</v>
      </c>
    </row>
    <row r="30" spans="1:4" ht="12.75">
      <c r="A30" s="2"/>
      <c r="B30" s="8"/>
      <c r="C30" s="2"/>
      <c r="D30" s="2"/>
    </row>
    <row r="31" spans="1:4" ht="15">
      <c r="A31" s="9" t="s">
        <v>10</v>
      </c>
      <c r="B31" s="6"/>
      <c r="C31" s="2">
        <f>C16</f>
        <v>79388</v>
      </c>
      <c r="D31" s="2">
        <f>SUM(D19+D22)+D29</f>
        <v>79388</v>
      </c>
    </row>
    <row r="32" spans="1:4" ht="15">
      <c r="A32" s="10"/>
      <c r="B32" s="6"/>
      <c r="C32" s="2"/>
      <c r="D32" s="2"/>
    </row>
    <row r="33" spans="1:6" ht="15.75">
      <c r="A33" s="10" t="s">
        <v>18</v>
      </c>
      <c r="B33" s="15"/>
      <c r="C33" s="13"/>
      <c r="D33" s="13"/>
      <c r="E33" s="24"/>
      <c r="F33" s="24"/>
    </row>
    <row r="34" spans="1:6" ht="12.75" customHeight="1">
      <c r="A34" s="10"/>
      <c r="B34" s="15"/>
      <c r="C34" s="13"/>
      <c r="D34" s="13"/>
      <c r="E34" s="24"/>
      <c r="F34" s="24"/>
    </row>
    <row r="35" spans="1:6" ht="12.75" customHeight="1">
      <c r="A35" s="25" t="s">
        <v>5</v>
      </c>
      <c r="B35" s="15"/>
      <c r="C35" s="13"/>
      <c r="D35" s="13"/>
      <c r="E35" s="24"/>
      <c r="F35" s="24"/>
    </row>
    <row r="36" spans="1:6" ht="12.75" customHeight="1">
      <c r="A36" s="71">
        <v>1020</v>
      </c>
      <c r="B36" s="48" t="s">
        <v>94</v>
      </c>
      <c r="C36" s="48">
        <v>20</v>
      </c>
      <c r="D36" s="13"/>
      <c r="E36" s="24"/>
      <c r="F36" s="24"/>
    </row>
    <row r="37" spans="1:6" ht="12.75" customHeight="1">
      <c r="A37" s="71">
        <v>1032</v>
      </c>
      <c r="B37" s="89" t="s">
        <v>128</v>
      </c>
      <c r="C37" s="48">
        <f>-6721</f>
        <v>-6721</v>
      </c>
      <c r="D37" s="13"/>
      <c r="E37" s="24"/>
      <c r="F37" s="24"/>
    </row>
    <row r="38" spans="1:6" ht="12.75" customHeight="1">
      <c r="A38" s="79">
        <v>1041</v>
      </c>
      <c r="B38" s="90" t="s">
        <v>89</v>
      </c>
      <c r="C38" s="81">
        <v>265561</v>
      </c>
      <c r="D38" s="13"/>
      <c r="E38" s="36"/>
      <c r="F38" s="24"/>
    </row>
    <row r="39" spans="1:6" ht="12.75" customHeight="1">
      <c r="A39" s="79">
        <v>1042</v>
      </c>
      <c r="B39" s="90" t="s">
        <v>129</v>
      </c>
      <c r="C39" s="81">
        <v>23128</v>
      </c>
      <c r="D39" s="13"/>
      <c r="E39" s="36"/>
      <c r="F39" s="24"/>
    </row>
    <row r="40" spans="1:6" ht="12.75" customHeight="1">
      <c r="A40" s="79">
        <v>1051</v>
      </c>
      <c r="B40" s="90" t="s">
        <v>130</v>
      </c>
      <c r="C40" s="81">
        <v>-200602</v>
      </c>
      <c r="D40" s="13"/>
      <c r="E40" s="36"/>
      <c r="F40" s="24"/>
    </row>
    <row r="41" spans="1:6" ht="12.75" customHeight="1">
      <c r="A41" s="79">
        <v>1053</v>
      </c>
      <c r="B41" s="90" t="s">
        <v>90</v>
      </c>
      <c r="C41" s="81">
        <v>269841</v>
      </c>
      <c r="D41" s="13"/>
      <c r="E41" s="36"/>
      <c r="F41" s="24"/>
    </row>
    <row r="42" spans="1:6" ht="12.75" customHeight="1">
      <c r="A42" s="79">
        <v>1077</v>
      </c>
      <c r="B42" s="90" t="s">
        <v>91</v>
      </c>
      <c r="C42" s="81">
        <v>161548</v>
      </c>
      <c r="D42" s="13"/>
      <c r="E42" s="36"/>
      <c r="F42" s="24"/>
    </row>
    <row r="43" spans="1:6" ht="12.75" customHeight="1">
      <c r="A43" s="79">
        <v>1081</v>
      </c>
      <c r="B43" s="90" t="s">
        <v>131</v>
      </c>
      <c r="C43" s="81">
        <v>88509</v>
      </c>
      <c r="D43" s="13"/>
      <c r="E43" s="36"/>
      <c r="F43" s="24"/>
    </row>
    <row r="44" spans="1:6" ht="12.75" customHeight="1">
      <c r="A44" s="71">
        <v>1092</v>
      </c>
      <c r="B44" s="53" t="s">
        <v>136</v>
      </c>
      <c r="C44" s="17">
        <v>83246</v>
      </c>
      <c r="D44" s="13"/>
      <c r="E44" s="36"/>
      <c r="F44" s="24"/>
    </row>
    <row r="45" spans="1:6" ht="12.75" customHeight="1">
      <c r="A45" s="71">
        <v>1093</v>
      </c>
      <c r="B45" s="53" t="s">
        <v>132</v>
      </c>
      <c r="C45" s="17">
        <v>-2052</v>
      </c>
      <c r="D45" s="13"/>
      <c r="E45" s="36"/>
      <c r="F45" s="24"/>
    </row>
    <row r="46" spans="1:6" ht="12.75" customHeight="1">
      <c r="A46" s="71">
        <v>1094</v>
      </c>
      <c r="B46" s="53" t="s">
        <v>133</v>
      </c>
      <c r="C46" s="17">
        <v>-8281</v>
      </c>
      <c r="D46" s="13"/>
      <c r="E46" s="36"/>
      <c r="F46" s="24"/>
    </row>
    <row r="47" spans="1:6" ht="12.75" customHeight="1">
      <c r="A47" s="71">
        <v>1095</v>
      </c>
      <c r="B47" s="53" t="s">
        <v>135</v>
      </c>
      <c r="C47" s="17">
        <v>38748</v>
      </c>
      <c r="D47" s="13"/>
      <c r="E47" s="36"/>
      <c r="F47" s="24"/>
    </row>
    <row r="48" spans="1:6" ht="12.75" customHeight="1">
      <c r="A48" s="71">
        <v>1096</v>
      </c>
      <c r="B48" s="53" t="s">
        <v>134</v>
      </c>
      <c r="C48" s="17">
        <v>-23460</v>
      </c>
      <c r="D48" s="13"/>
      <c r="E48" s="36"/>
      <c r="F48" s="24"/>
    </row>
    <row r="49" spans="1:6" ht="12.75" customHeight="1">
      <c r="A49" s="71">
        <v>1102</v>
      </c>
      <c r="B49" s="53" t="s">
        <v>137</v>
      </c>
      <c r="C49" s="17">
        <v>-1455</v>
      </c>
      <c r="D49" s="13"/>
      <c r="E49" s="36"/>
      <c r="F49" s="24"/>
    </row>
    <row r="50" spans="1:6" ht="12.75" customHeight="1">
      <c r="A50" s="71">
        <v>1103</v>
      </c>
      <c r="B50" s="53" t="s">
        <v>138</v>
      </c>
      <c r="C50" s="17">
        <v>17625</v>
      </c>
      <c r="D50" s="13"/>
      <c r="E50" s="36"/>
      <c r="F50" s="24"/>
    </row>
    <row r="51" spans="1:6" ht="12.75" customHeight="1">
      <c r="A51" s="26">
        <v>1121</v>
      </c>
      <c r="B51" s="53" t="s">
        <v>139</v>
      </c>
      <c r="C51" s="17">
        <v>-1749</v>
      </c>
      <c r="D51" s="70"/>
      <c r="E51" s="24"/>
      <c r="F51" s="24"/>
    </row>
    <row r="52" spans="1:6" ht="12.75" customHeight="1">
      <c r="A52" s="26">
        <v>1123</v>
      </c>
      <c r="B52" s="53" t="s">
        <v>140</v>
      </c>
      <c r="C52" s="17">
        <v>28671</v>
      </c>
      <c r="D52" s="70"/>
      <c r="E52" s="24"/>
      <c r="F52" s="24"/>
    </row>
    <row r="53" spans="1:6" ht="12.75" customHeight="1">
      <c r="A53" s="26">
        <v>1141</v>
      </c>
      <c r="B53" s="53" t="s">
        <v>126</v>
      </c>
      <c r="C53" s="17">
        <v>247785</v>
      </c>
      <c r="D53" s="13"/>
      <c r="E53" s="52"/>
      <c r="F53" s="24"/>
    </row>
    <row r="54" spans="1:6" ht="12.75" customHeight="1">
      <c r="A54" s="26">
        <v>1151</v>
      </c>
      <c r="B54" s="53" t="s">
        <v>141</v>
      </c>
      <c r="C54" s="17">
        <v>6767</v>
      </c>
      <c r="D54" s="13"/>
      <c r="E54" s="52"/>
      <c r="F54" s="24"/>
    </row>
    <row r="55" spans="1:6" ht="12.75" customHeight="1">
      <c r="A55" s="26">
        <v>1162</v>
      </c>
      <c r="B55" s="53" t="s">
        <v>87</v>
      </c>
      <c r="C55" s="17">
        <v>330</v>
      </c>
      <c r="D55" s="13"/>
      <c r="E55" s="52"/>
      <c r="F55" s="24"/>
    </row>
    <row r="56" spans="1:6" ht="12.75" customHeight="1">
      <c r="A56" s="26">
        <v>1164</v>
      </c>
      <c r="B56" s="17" t="s">
        <v>142</v>
      </c>
      <c r="C56" s="17">
        <v>-6067</v>
      </c>
      <c r="D56" s="13"/>
      <c r="E56" s="52"/>
      <c r="F56" s="24"/>
    </row>
    <row r="57" spans="1:6" ht="12.75" customHeight="1">
      <c r="A57" s="26">
        <v>1165</v>
      </c>
      <c r="B57" s="53" t="s">
        <v>74</v>
      </c>
      <c r="C57" s="17">
        <v>-3998</v>
      </c>
      <c r="D57" s="13"/>
      <c r="E57" s="52"/>
      <c r="F57" s="24"/>
    </row>
    <row r="58" spans="1:6" ht="12.75" customHeight="1">
      <c r="A58" s="26">
        <v>1195</v>
      </c>
      <c r="B58" s="53" t="s">
        <v>143</v>
      </c>
      <c r="C58" s="17">
        <v>-72383</v>
      </c>
      <c r="D58" s="13"/>
      <c r="E58" s="52"/>
      <c r="F58" s="24"/>
    </row>
    <row r="59" spans="1:6" ht="12.75" customHeight="1">
      <c r="A59" s="26">
        <v>1210</v>
      </c>
      <c r="B59" s="53" t="s">
        <v>195</v>
      </c>
      <c r="C59" s="17">
        <v>25000</v>
      </c>
      <c r="D59" s="13"/>
      <c r="E59" s="52"/>
      <c r="F59" s="24"/>
    </row>
    <row r="60" spans="1:6" ht="12.75" customHeight="1">
      <c r="A60" s="26">
        <v>1211</v>
      </c>
      <c r="B60" s="53" t="s">
        <v>144</v>
      </c>
      <c r="C60" s="17">
        <v>61891</v>
      </c>
      <c r="D60" s="13"/>
      <c r="E60" s="52"/>
      <c r="F60" s="24"/>
    </row>
    <row r="61" spans="1:6" ht="12.75" customHeight="1">
      <c r="A61" s="26">
        <v>1217</v>
      </c>
      <c r="B61" s="53" t="s">
        <v>118</v>
      </c>
      <c r="C61" s="17">
        <v>131554</v>
      </c>
      <c r="D61" s="13"/>
      <c r="E61" s="52"/>
      <c r="F61" s="24"/>
    </row>
    <row r="62" spans="1:6" ht="12.75" customHeight="1">
      <c r="A62" s="26">
        <v>1218</v>
      </c>
      <c r="B62" s="53" t="s">
        <v>24</v>
      </c>
      <c r="C62" s="17">
        <v>172637</v>
      </c>
      <c r="D62" s="13"/>
      <c r="E62" s="24"/>
      <c r="F62" s="24"/>
    </row>
    <row r="63" spans="1:6" ht="12.75" customHeight="1">
      <c r="A63" s="26">
        <v>1205</v>
      </c>
      <c r="B63" s="53" t="s">
        <v>145</v>
      </c>
      <c r="C63" s="17">
        <v>-2253</v>
      </c>
      <c r="D63" s="13"/>
      <c r="E63" s="24"/>
      <c r="F63" s="24"/>
    </row>
    <row r="64" spans="1:6" ht="12.75" customHeight="1">
      <c r="A64" s="26">
        <v>1206</v>
      </c>
      <c r="B64" s="53" t="s">
        <v>146</v>
      </c>
      <c r="C64" s="17">
        <v>1895</v>
      </c>
      <c r="D64" s="13"/>
      <c r="E64" s="24"/>
      <c r="F64" s="24"/>
    </row>
    <row r="65" spans="1:6" ht="12.75" customHeight="1">
      <c r="A65" s="26">
        <v>1241</v>
      </c>
      <c r="B65" s="53" t="s">
        <v>147</v>
      </c>
      <c r="C65" s="17">
        <v>846</v>
      </c>
      <c r="D65" s="13"/>
      <c r="E65" s="24"/>
      <c r="F65" s="24"/>
    </row>
    <row r="66" spans="1:6" ht="12.75" customHeight="1">
      <c r="A66" s="26">
        <v>1270</v>
      </c>
      <c r="B66" s="53" t="s">
        <v>35</v>
      </c>
      <c r="C66" s="17">
        <v>-73</v>
      </c>
      <c r="D66" s="13"/>
      <c r="E66" s="24"/>
      <c r="F66" s="24"/>
    </row>
    <row r="67" spans="1:6" ht="12.75" customHeight="1">
      <c r="A67" s="26">
        <v>1291</v>
      </c>
      <c r="B67" s="17" t="s">
        <v>148</v>
      </c>
      <c r="C67" s="17">
        <v>-576</v>
      </c>
      <c r="D67" s="13"/>
      <c r="E67" s="24"/>
      <c r="F67" s="24"/>
    </row>
    <row r="68" spans="1:6" ht="12.75" customHeight="1">
      <c r="A68" s="26">
        <v>1401</v>
      </c>
      <c r="B68" s="53" t="s">
        <v>95</v>
      </c>
      <c r="C68" s="14">
        <f>C69+C70+C71+C72+C73+C74+C75+C76+C77+C78+C79+C80</f>
        <v>28174</v>
      </c>
      <c r="D68" s="13"/>
      <c r="E68" s="24"/>
      <c r="F68" s="24"/>
    </row>
    <row r="69" spans="1:6" ht="12.75" customHeight="1">
      <c r="A69" s="26"/>
      <c r="B69" s="82" t="s">
        <v>64</v>
      </c>
      <c r="C69" s="40">
        <v>1310</v>
      </c>
      <c r="D69" s="13"/>
      <c r="E69" s="24"/>
      <c r="F69" s="24"/>
    </row>
    <row r="70" spans="1:6" ht="12.75" customHeight="1">
      <c r="A70" s="26"/>
      <c r="B70" s="82" t="s">
        <v>41</v>
      </c>
      <c r="C70" s="40">
        <v>830</v>
      </c>
      <c r="D70" s="13"/>
      <c r="E70" s="24"/>
      <c r="F70" s="24"/>
    </row>
    <row r="71" spans="1:6" ht="12.75" customHeight="1">
      <c r="A71" s="26"/>
      <c r="B71" s="82" t="s">
        <v>65</v>
      </c>
      <c r="C71" s="40">
        <v>1280</v>
      </c>
      <c r="D71" s="13"/>
      <c r="E71" s="24"/>
      <c r="F71" s="24"/>
    </row>
    <row r="72" spans="1:6" ht="12.75" customHeight="1">
      <c r="A72" s="26"/>
      <c r="B72" s="82" t="s">
        <v>97</v>
      </c>
      <c r="C72" s="40">
        <v>3650</v>
      </c>
      <c r="D72" s="13"/>
      <c r="E72" s="24"/>
      <c r="F72" s="24"/>
    </row>
    <row r="73" spans="1:6" ht="12.75" customHeight="1">
      <c r="A73" s="26"/>
      <c r="B73" s="82" t="s">
        <v>98</v>
      </c>
      <c r="C73" s="40">
        <v>800</v>
      </c>
      <c r="D73" s="13"/>
      <c r="E73" s="24"/>
      <c r="F73" s="24"/>
    </row>
    <row r="74" spans="1:6" ht="12.75" customHeight="1">
      <c r="A74" s="26"/>
      <c r="B74" s="82" t="s">
        <v>66</v>
      </c>
      <c r="C74" s="40">
        <v>1415</v>
      </c>
      <c r="D74" s="13"/>
      <c r="E74" s="24"/>
      <c r="F74" s="24"/>
    </row>
    <row r="75" spans="1:6" ht="12.75" customHeight="1">
      <c r="A75" s="26"/>
      <c r="B75" s="82" t="s">
        <v>104</v>
      </c>
      <c r="C75" s="40">
        <v>585</v>
      </c>
      <c r="D75" s="13"/>
      <c r="E75" s="24"/>
      <c r="F75" s="24"/>
    </row>
    <row r="76" spans="1:6" ht="12.75" customHeight="1">
      <c r="A76" s="26"/>
      <c r="B76" s="82" t="s">
        <v>105</v>
      </c>
      <c r="C76" s="40">
        <v>1780</v>
      </c>
      <c r="D76" s="13"/>
      <c r="E76" s="24"/>
      <c r="F76" s="24"/>
    </row>
    <row r="77" spans="1:6" ht="12.75" customHeight="1">
      <c r="A77" s="26"/>
      <c r="B77" s="82" t="s">
        <v>107</v>
      </c>
      <c r="C77" s="40">
        <v>1580</v>
      </c>
      <c r="D77" s="13"/>
      <c r="E77" s="24"/>
      <c r="F77" s="24"/>
    </row>
    <row r="78" spans="1:6" ht="12.75" customHeight="1">
      <c r="A78" s="26"/>
      <c r="B78" s="82" t="s">
        <v>114</v>
      </c>
      <c r="C78" s="40">
        <v>44</v>
      </c>
      <c r="D78" s="13"/>
      <c r="E78" s="24"/>
      <c r="F78" s="24"/>
    </row>
    <row r="79" spans="1:6" ht="12.75" customHeight="1">
      <c r="A79" s="26"/>
      <c r="B79" s="82" t="s">
        <v>37</v>
      </c>
      <c r="C79" s="40">
        <v>12900</v>
      </c>
      <c r="D79" s="13"/>
      <c r="E79" s="24"/>
      <c r="F79" s="24"/>
    </row>
    <row r="80" spans="1:6" ht="12.75" customHeight="1">
      <c r="A80" s="26"/>
      <c r="B80" s="82" t="s">
        <v>39</v>
      </c>
      <c r="C80" s="40">
        <v>2000</v>
      </c>
      <c r="D80" s="13"/>
      <c r="E80" s="24"/>
      <c r="F80" s="24"/>
    </row>
    <row r="81" spans="1:6" ht="12.75" customHeight="1">
      <c r="A81" s="26">
        <v>1409</v>
      </c>
      <c r="B81" s="53" t="s">
        <v>36</v>
      </c>
      <c r="C81" s="14">
        <f>C82</f>
        <v>10</v>
      </c>
      <c r="D81" s="17"/>
      <c r="E81" s="24"/>
      <c r="F81" s="24"/>
    </row>
    <row r="82" spans="1:6" ht="12" customHeight="1">
      <c r="A82" s="26"/>
      <c r="B82" s="82" t="s">
        <v>37</v>
      </c>
      <c r="C82" s="40">
        <v>10</v>
      </c>
      <c r="D82" s="17"/>
      <c r="E82" s="24"/>
      <c r="F82" s="24"/>
    </row>
    <row r="83" spans="1:6" ht="12" customHeight="1">
      <c r="A83" s="26">
        <v>1411</v>
      </c>
      <c r="B83" s="53" t="s">
        <v>71</v>
      </c>
      <c r="C83" s="14">
        <f>C84+C85+C86</f>
        <v>14809</v>
      </c>
      <c r="D83" s="17"/>
      <c r="E83" s="24"/>
      <c r="F83" s="24"/>
    </row>
    <row r="84" spans="1:6" ht="12" customHeight="1">
      <c r="A84" s="26"/>
      <c r="B84" s="82" t="s">
        <v>114</v>
      </c>
      <c r="C84" s="40">
        <v>-999</v>
      </c>
      <c r="D84" s="17"/>
      <c r="E84" s="24"/>
      <c r="F84" s="24"/>
    </row>
    <row r="85" spans="1:6" ht="12" customHeight="1">
      <c r="A85" s="26"/>
      <c r="B85" s="82" t="s">
        <v>37</v>
      </c>
      <c r="C85" s="40">
        <v>5951</v>
      </c>
      <c r="D85" s="17"/>
      <c r="E85" s="24"/>
      <c r="F85" s="24"/>
    </row>
    <row r="86" spans="1:6" ht="12" customHeight="1">
      <c r="A86" s="26"/>
      <c r="B86" s="82" t="s">
        <v>39</v>
      </c>
      <c r="C86" s="40">
        <v>9857</v>
      </c>
      <c r="D86" s="17"/>
      <c r="E86" s="24"/>
      <c r="F86" s="24"/>
    </row>
    <row r="87" spans="1:6" ht="12" customHeight="1">
      <c r="A87" s="26">
        <v>1412</v>
      </c>
      <c r="B87" s="53" t="s">
        <v>67</v>
      </c>
      <c r="C87" s="14">
        <f>C88+C89</f>
        <v>24482</v>
      </c>
      <c r="D87" s="17"/>
      <c r="E87" s="24"/>
      <c r="F87" s="24"/>
    </row>
    <row r="88" spans="1:6" ht="12" customHeight="1">
      <c r="A88" s="26"/>
      <c r="B88" s="82" t="s">
        <v>68</v>
      </c>
      <c r="C88" s="40">
        <v>24744</v>
      </c>
      <c r="D88" s="17"/>
      <c r="E88" s="24"/>
      <c r="F88" s="24"/>
    </row>
    <row r="89" spans="1:6" ht="12" customHeight="1">
      <c r="A89" s="26"/>
      <c r="B89" s="82" t="s">
        <v>27</v>
      </c>
      <c r="C89" s="40">
        <v>-262</v>
      </c>
      <c r="D89" s="17"/>
      <c r="E89" s="24"/>
      <c r="F89" s="24"/>
    </row>
    <row r="90" spans="1:6" ht="12.75" customHeight="1">
      <c r="A90" s="50">
        <v>1420</v>
      </c>
      <c r="B90" s="48" t="s">
        <v>38</v>
      </c>
      <c r="C90" s="14">
        <f>C91+C92+C93</f>
        <v>1763</v>
      </c>
      <c r="D90" s="17"/>
      <c r="E90" s="24"/>
      <c r="F90" s="24"/>
    </row>
    <row r="91" spans="1:6" ht="12.75" customHeight="1">
      <c r="A91" s="50"/>
      <c r="B91" s="49" t="s">
        <v>68</v>
      </c>
      <c r="C91" s="40">
        <v>2414</v>
      </c>
      <c r="D91" s="17"/>
      <c r="E91" s="24"/>
      <c r="F91" s="24"/>
    </row>
    <row r="92" spans="1:6" ht="12.75" customHeight="1">
      <c r="A92" s="50"/>
      <c r="B92" s="49" t="s">
        <v>27</v>
      </c>
      <c r="C92" s="40">
        <v>-993</v>
      </c>
      <c r="D92" s="17"/>
      <c r="E92" s="24"/>
      <c r="F92" s="24"/>
    </row>
    <row r="93" spans="1:6" ht="12.75" customHeight="1">
      <c r="A93" s="50"/>
      <c r="B93" s="49" t="s">
        <v>37</v>
      </c>
      <c r="C93" s="40">
        <v>342</v>
      </c>
      <c r="D93" s="17"/>
      <c r="E93" s="24"/>
      <c r="F93" s="24"/>
    </row>
    <row r="94" spans="1:6" ht="12.75" customHeight="1">
      <c r="A94" s="50">
        <v>1421</v>
      </c>
      <c r="B94" s="17" t="s">
        <v>112</v>
      </c>
      <c r="C94" s="14">
        <f>C95+C96+C97</f>
        <v>-3832</v>
      </c>
      <c r="D94" s="17"/>
      <c r="E94" s="24"/>
      <c r="F94" s="24"/>
    </row>
    <row r="95" spans="1:6" ht="12.75" customHeight="1">
      <c r="A95" s="50"/>
      <c r="B95" s="49" t="s">
        <v>68</v>
      </c>
      <c r="C95" s="40">
        <v>-5141</v>
      </c>
      <c r="D95" s="17"/>
      <c r="E95" s="24"/>
      <c r="F95" s="24"/>
    </row>
    <row r="96" spans="1:6" ht="12.75" customHeight="1">
      <c r="A96" s="50"/>
      <c r="B96" s="83" t="s">
        <v>114</v>
      </c>
      <c r="C96" s="40">
        <v>-6939</v>
      </c>
      <c r="D96" s="17"/>
      <c r="E96" s="24"/>
      <c r="F96" s="24"/>
    </row>
    <row r="97" spans="1:6" ht="12.75" customHeight="1">
      <c r="A97" s="50"/>
      <c r="B97" s="83" t="s">
        <v>27</v>
      </c>
      <c r="C97" s="40">
        <v>8248</v>
      </c>
      <c r="D97" s="17"/>
      <c r="E97" s="24"/>
      <c r="F97" s="24"/>
    </row>
    <row r="98" spans="1:6" ht="12.75" customHeight="1">
      <c r="A98" s="50">
        <v>1422</v>
      </c>
      <c r="B98" s="84" t="s">
        <v>69</v>
      </c>
      <c r="C98" s="14">
        <f>C99+C100+C101+C102+C103</f>
        <v>14158</v>
      </c>
      <c r="D98" s="17"/>
      <c r="E98" s="55"/>
      <c r="F98" s="24"/>
    </row>
    <row r="99" spans="1:6" ht="12.75" customHeight="1">
      <c r="A99" s="50"/>
      <c r="B99" s="84" t="s">
        <v>68</v>
      </c>
      <c r="C99" s="40">
        <v>10047</v>
      </c>
      <c r="D99" s="17"/>
      <c r="E99" s="55"/>
      <c r="F99" s="24"/>
    </row>
    <row r="100" spans="1:6" ht="12.75" customHeight="1">
      <c r="A100" s="50"/>
      <c r="B100" s="84" t="s">
        <v>114</v>
      </c>
      <c r="C100" s="40">
        <v>-2765</v>
      </c>
      <c r="D100" s="17"/>
      <c r="E100" s="55"/>
      <c r="F100" s="24"/>
    </row>
    <row r="101" spans="1:6" ht="12.75" customHeight="1">
      <c r="A101" s="50"/>
      <c r="B101" s="49" t="s">
        <v>27</v>
      </c>
      <c r="C101" s="40">
        <v>2439</v>
      </c>
      <c r="D101" s="17"/>
      <c r="E101" s="55"/>
      <c r="F101" s="24"/>
    </row>
    <row r="102" spans="1:6" ht="12.75" customHeight="1">
      <c r="A102" s="50"/>
      <c r="B102" s="83" t="s">
        <v>37</v>
      </c>
      <c r="C102" s="40">
        <v>1775</v>
      </c>
      <c r="D102" s="17"/>
      <c r="E102" s="55"/>
      <c r="F102" s="24"/>
    </row>
    <row r="103" spans="1:6" ht="12.75" customHeight="1">
      <c r="A103" s="50"/>
      <c r="B103" s="83" t="s">
        <v>39</v>
      </c>
      <c r="C103" s="40">
        <v>2662</v>
      </c>
      <c r="D103" s="17"/>
      <c r="E103" s="55"/>
      <c r="F103" s="24"/>
    </row>
    <row r="104" spans="1:6" ht="12.75" customHeight="1">
      <c r="A104" s="50">
        <v>1423</v>
      </c>
      <c r="B104" s="53" t="s">
        <v>40</v>
      </c>
      <c r="C104" s="14">
        <f>C105+C106</f>
        <v>5192</v>
      </c>
      <c r="D104" s="17"/>
      <c r="E104" s="55"/>
      <c r="F104" s="24"/>
    </row>
    <row r="105" spans="1:6" ht="12.75" customHeight="1">
      <c r="A105" s="50"/>
      <c r="B105" s="83" t="s">
        <v>27</v>
      </c>
      <c r="C105" s="40">
        <v>4344</v>
      </c>
      <c r="D105" s="17"/>
      <c r="E105" s="58"/>
      <c r="F105" s="24"/>
    </row>
    <row r="106" spans="1:6" ht="12.75" customHeight="1">
      <c r="A106" s="50"/>
      <c r="B106" s="83" t="s">
        <v>39</v>
      </c>
      <c r="C106" s="40">
        <v>848</v>
      </c>
      <c r="D106" s="17"/>
      <c r="E106" s="58"/>
      <c r="F106" s="24"/>
    </row>
    <row r="107" spans="1:6" ht="12.75" customHeight="1">
      <c r="A107" s="50">
        <v>1424</v>
      </c>
      <c r="B107" s="84" t="s">
        <v>70</v>
      </c>
      <c r="C107" s="14">
        <f>C108+C109</f>
        <v>3</v>
      </c>
      <c r="D107" s="17"/>
      <c r="E107" s="58"/>
      <c r="F107" s="24"/>
    </row>
    <row r="108" spans="1:6" ht="12.75" customHeight="1">
      <c r="A108" s="50"/>
      <c r="B108" s="83" t="s">
        <v>68</v>
      </c>
      <c r="C108" s="40">
        <v>2</v>
      </c>
      <c r="D108" s="17"/>
      <c r="E108" s="58"/>
      <c r="F108" s="24"/>
    </row>
    <row r="109" spans="1:6" ht="12.75" customHeight="1">
      <c r="A109" s="50"/>
      <c r="B109" s="83" t="s">
        <v>114</v>
      </c>
      <c r="C109" s="40">
        <v>1</v>
      </c>
      <c r="D109" s="17"/>
      <c r="E109" s="58"/>
      <c r="F109" s="24"/>
    </row>
    <row r="110" spans="1:6" ht="12.75" customHeight="1">
      <c r="A110" s="26">
        <v>1425</v>
      </c>
      <c r="B110" s="53" t="s">
        <v>35</v>
      </c>
      <c r="C110" s="14">
        <f>C111+C112+C113+C114+C115</f>
        <v>7313</v>
      </c>
      <c r="D110" s="17"/>
      <c r="E110" s="11"/>
      <c r="F110" s="24"/>
    </row>
    <row r="111" spans="1:6" ht="12.75" customHeight="1">
      <c r="A111" s="26"/>
      <c r="B111" s="82" t="s">
        <v>64</v>
      </c>
      <c r="C111" s="40">
        <v>52</v>
      </c>
      <c r="D111" s="17"/>
      <c r="E111" s="11"/>
      <c r="F111" s="24"/>
    </row>
    <row r="112" spans="1:6" ht="12.75" customHeight="1">
      <c r="A112" s="26"/>
      <c r="B112" s="82" t="s">
        <v>68</v>
      </c>
      <c r="C112" s="40">
        <f>879+3484</f>
        <v>4363</v>
      </c>
      <c r="D112" s="17"/>
      <c r="E112" s="11"/>
      <c r="F112" s="24"/>
    </row>
    <row r="113" spans="1:6" ht="12.75" customHeight="1">
      <c r="A113" s="26"/>
      <c r="B113" s="82" t="s">
        <v>114</v>
      </c>
      <c r="C113" s="40">
        <v>2</v>
      </c>
      <c r="D113" s="17"/>
      <c r="E113" s="11"/>
      <c r="F113" s="24"/>
    </row>
    <row r="114" spans="1:6" ht="12.75" customHeight="1">
      <c r="A114" s="26"/>
      <c r="B114" s="82" t="s">
        <v>27</v>
      </c>
      <c r="C114" s="40">
        <v>51</v>
      </c>
      <c r="D114" s="17"/>
      <c r="E114" s="58"/>
      <c r="F114" s="24"/>
    </row>
    <row r="115" spans="1:6" ht="12.75" customHeight="1">
      <c r="A115" s="26"/>
      <c r="B115" s="82" t="s">
        <v>37</v>
      </c>
      <c r="C115" s="40">
        <v>2845</v>
      </c>
      <c r="D115" s="17"/>
      <c r="E115" s="58"/>
      <c r="F115" s="24"/>
    </row>
    <row r="116" spans="1:6" ht="12.75" customHeight="1">
      <c r="A116" s="26">
        <v>1436</v>
      </c>
      <c r="B116" s="53" t="s">
        <v>99</v>
      </c>
      <c r="C116" s="14">
        <f>C117+C118+C119+C120+C121</f>
        <v>3295</v>
      </c>
      <c r="D116" s="17"/>
      <c r="E116" s="58"/>
      <c r="F116" s="24"/>
    </row>
    <row r="117" spans="1:6" ht="12.75" customHeight="1">
      <c r="A117" s="26"/>
      <c r="B117" s="82" t="s">
        <v>98</v>
      </c>
      <c r="C117" s="40">
        <v>1200</v>
      </c>
      <c r="D117" s="17"/>
      <c r="E117" s="58"/>
      <c r="F117" s="24"/>
    </row>
    <row r="118" spans="1:6" ht="12.75" customHeight="1">
      <c r="A118" s="26"/>
      <c r="B118" s="82" t="s">
        <v>104</v>
      </c>
      <c r="C118" s="40">
        <v>545</v>
      </c>
      <c r="D118" s="17"/>
      <c r="E118" s="58"/>
      <c r="F118" s="24"/>
    </row>
    <row r="119" spans="1:6" ht="12.75" customHeight="1">
      <c r="A119" s="26"/>
      <c r="B119" s="82" t="s">
        <v>105</v>
      </c>
      <c r="C119" s="40">
        <v>1000</v>
      </c>
      <c r="D119" s="17"/>
      <c r="E119" s="58"/>
      <c r="F119" s="24"/>
    </row>
    <row r="120" spans="1:6" ht="12.75" customHeight="1">
      <c r="A120" s="26"/>
      <c r="B120" s="82" t="s">
        <v>107</v>
      </c>
      <c r="C120" s="40">
        <v>150</v>
      </c>
      <c r="D120" s="17"/>
      <c r="E120" s="58"/>
      <c r="F120" s="24"/>
    </row>
    <row r="121" spans="1:6" ht="12.75" customHeight="1">
      <c r="A121" s="26"/>
      <c r="B121" s="82" t="s">
        <v>114</v>
      </c>
      <c r="C121" s="40">
        <v>400</v>
      </c>
      <c r="D121" s="17"/>
      <c r="E121" s="58"/>
      <c r="F121" s="24"/>
    </row>
    <row r="122" spans="1:6" ht="12.75" customHeight="1">
      <c r="A122" s="25" t="s">
        <v>6</v>
      </c>
      <c r="B122" s="35"/>
      <c r="C122" s="14">
        <f>C36+C37+C38+C39+C40+C41+C42+C43+C44+C45+C46+C47+C48+C49+C50+C51+C52+C53+C54+C55+C56+C57+C58+C60+C61+C62+C63+C64+C65+C66+C67+C68+C81+C83+C87+C90+C94+C98+C104+C107+C110+C116+C59</f>
        <v>1391299</v>
      </c>
      <c r="D122" s="14"/>
      <c r="E122" s="24"/>
      <c r="F122" s="24"/>
    </row>
    <row r="123" spans="1:6" ht="12.75" customHeight="1">
      <c r="A123" s="25"/>
      <c r="B123" s="35"/>
      <c r="C123" s="14"/>
      <c r="D123" s="14"/>
      <c r="E123" s="24"/>
      <c r="F123" s="24"/>
    </row>
    <row r="124" spans="1:6" ht="12.75" customHeight="1">
      <c r="A124" s="14" t="s">
        <v>17</v>
      </c>
      <c r="B124" s="35"/>
      <c r="C124" s="14"/>
      <c r="D124" s="14"/>
      <c r="E124" s="24"/>
      <c r="F124" s="24"/>
    </row>
    <row r="125" spans="1:6" ht="12.75" customHeight="1">
      <c r="A125" s="17">
        <v>1801</v>
      </c>
      <c r="B125" s="35" t="s">
        <v>149</v>
      </c>
      <c r="C125" s="17"/>
      <c r="D125" s="17">
        <v>6545</v>
      </c>
      <c r="E125" s="24"/>
      <c r="F125" s="24"/>
    </row>
    <row r="126" spans="1:6" ht="12.75" customHeight="1">
      <c r="A126" s="17">
        <v>1804</v>
      </c>
      <c r="B126" s="75" t="s">
        <v>174</v>
      </c>
      <c r="C126" s="17"/>
      <c r="D126" s="78">
        <f>255725-14366-1329-2113</f>
        <v>237917</v>
      </c>
      <c r="E126" s="55"/>
      <c r="F126" s="24"/>
    </row>
    <row r="127" spans="1:6" ht="12.75" customHeight="1">
      <c r="A127" s="17">
        <v>1842</v>
      </c>
      <c r="B127" s="35" t="s">
        <v>24</v>
      </c>
      <c r="C127" s="14"/>
      <c r="D127" s="17">
        <f>C62</f>
        <v>172637</v>
      </c>
      <c r="E127" s="57"/>
      <c r="F127" s="24"/>
    </row>
    <row r="128" spans="1:6" ht="12.75" customHeight="1">
      <c r="A128" s="17">
        <v>1843</v>
      </c>
      <c r="B128" s="17" t="s">
        <v>119</v>
      </c>
      <c r="C128" s="14"/>
      <c r="D128" s="17">
        <f>C61</f>
        <v>131554</v>
      </c>
      <c r="E128" s="57"/>
      <c r="F128" s="24"/>
    </row>
    <row r="129" spans="1:6" ht="12.75" customHeight="1">
      <c r="A129" s="14" t="s">
        <v>25</v>
      </c>
      <c r="B129" s="37"/>
      <c r="C129" s="14"/>
      <c r="D129" s="14">
        <f>SUM(D125:D128)</f>
        <v>548653</v>
      </c>
      <c r="E129" s="24"/>
      <c r="F129" s="24"/>
    </row>
    <row r="130" spans="1:6" s="11" customFormat="1" ht="12.75">
      <c r="A130" s="16"/>
      <c r="B130" s="38"/>
      <c r="C130" s="14"/>
      <c r="D130" s="40"/>
      <c r="E130" s="27"/>
      <c r="F130" s="27"/>
    </row>
    <row r="131" spans="1:6" s="11" customFormat="1" ht="12.75">
      <c r="A131" s="2" t="s">
        <v>29</v>
      </c>
      <c r="B131" s="38"/>
      <c r="C131" s="14"/>
      <c r="D131" s="14"/>
      <c r="E131" s="27"/>
      <c r="F131" s="27"/>
    </row>
    <row r="132" spans="1:6" s="11" customFormat="1" ht="12.75">
      <c r="A132" s="34">
        <v>2305</v>
      </c>
      <c r="B132" s="39" t="s">
        <v>176</v>
      </c>
      <c r="C132" s="17"/>
      <c r="D132" s="14">
        <v>1362</v>
      </c>
      <c r="E132" s="27"/>
      <c r="F132" s="27"/>
    </row>
    <row r="133" spans="1:6" s="11" customFormat="1" ht="12.75">
      <c r="A133" s="34">
        <v>2309</v>
      </c>
      <c r="B133" s="39" t="s">
        <v>177</v>
      </c>
      <c r="C133" s="17"/>
      <c r="D133" s="14">
        <v>830</v>
      </c>
      <c r="E133" s="27"/>
      <c r="F133" s="27"/>
    </row>
    <row r="134" spans="1:6" s="11" customFormat="1" ht="12.75">
      <c r="A134" s="1">
        <v>2310</v>
      </c>
      <c r="B134" s="51" t="s">
        <v>178</v>
      </c>
      <c r="C134" s="17"/>
      <c r="D134" s="14">
        <v>1280</v>
      </c>
      <c r="E134" s="27"/>
      <c r="F134" s="27"/>
    </row>
    <row r="135" spans="1:6" s="11" customFormat="1" ht="12.75">
      <c r="A135" s="56">
        <v>2315</v>
      </c>
      <c r="B135" s="39" t="s">
        <v>179</v>
      </c>
      <c r="C135" s="14"/>
      <c r="D135" s="14">
        <v>3650</v>
      </c>
      <c r="E135" s="27"/>
      <c r="F135" s="27"/>
    </row>
    <row r="136" spans="1:6" s="11" customFormat="1" ht="12.75">
      <c r="A136" s="56">
        <v>2325</v>
      </c>
      <c r="B136" s="39" t="s">
        <v>180</v>
      </c>
      <c r="C136" s="14"/>
      <c r="D136" s="14">
        <f>D137+D138</f>
        <v>2000</v>
      </c>
      <c r="E136" s="27"/>
      <c r="F136" s="27"/>
    </row>
    <row r="137" spans="1:6" s="11" customFormat="1" ht="12.75">
      <c r="A137" s="16"/>
      <c r="B137" s="41" t="s">
        <v>12</v>
      </c>
      <c r="C137" s="14"/>
      <c r="D137" s="40">
        <v>800</v>
      </c>
      <c r="E137" s="27"/>
      <c r="F137" s="27"/>
    </row>
    <row r="138" spans="1:6" s="11" customFormat="1" ht="12.75">
      <c r="A138" s="16"/>
      <c r="B138" s="41" t="s">
        <v>16</v>
      </c>
      <c r="C138" s="14"/>
      <c r="D138" s="40">
        <v>1200</v>
      </c>
      <c r="E138" s="27"/>
      <c r="F138" s="27"/>
    </row>
    <row r="139" spans="1:6" s="11" customFormat="1" ht="12.75">
      <c r="A139" s="56">
        <v>2330</v>
      </c>
      <c r="B139" s="39" t="s">
        <v>181</v>
      </c>
      <c r="C139" s="14"/>
      <c r="D139" s="14">
        <v>1415</v>
      </c>
      <c r="E139" s="27"/>
      <c r="F139" s="27"/>
    </row>
    <row r="140" spans="1:6" s="11" customFormat="1" ht="12.75">
      <c r="A140" s="34">
        <v>2335</v>
      </c>
      <c r="B140" s="39" t="s">
        <v>104</v>
      </c>
      <c r="C140" s="17"/>
      <c r="D140" s="14">
        <f>D141+D142</f>
        <v>1130</v>
      </c>
      <c r="E140" s="27"/>
      <c r="F140" s="27"/>
    </row>
    <row r="141" spans="1:6" s="11" customFormat="1" ht="12.75">
      <c r="A141" s="34"/>
      <c r="B141" s="41" t="s">
        <v>12</v>
      </c>
      <c r="C141" s="17"/>
      <c r="D141" s="40">
        <v>585</v>
      </c>
      <c r="E141" s="27"/>
      <c r="F141" s="27"/>
    </row>
    <row r="142" spans="1:6" s="11" customFormat="1" ht="12.75">
      <c r="A142" s="34"/>
      <c r="B142" s="41" t="s">
        <v>16</v>
      </c>
      <c r="C142" s="17"/>
      <c r="D142" s="40">
        <v>545</v>
      </c>
      <c r="E142" s="27"/>
      <c r="F142" s="27"/>
    </row>
    <row r="143" spans="1:6" s="11" customFormat="1" ht="12.75">
      <c r="A143" s="34">
        <v>2345</v>
      </c>
      <c r="B143" s="39" t="s">
        <v>105</v>
      </c>
      <c r="C143" s="17"/>
      <c r="D143" s="14">
        <f>D144+D145</f>
        <v>2780</v>
      </c>
      <c r="E143" s="27"/>
      <c r="F143" s="27"/>
    </row>
    <row r="144" spans="1:6" s="11" customFormat="1" ht="12.75">
      <c r="A144" s="34"/>
      <c r="B144" s="41" t="s">
        <v>12</v>
      </c>
      <c r="C144" s="17"/>
      <c r="D144" s="40">
        <v>1780</v>
      </c>
      <c r="E144" s="27"/>
      <c r="F144" s="27"/>
    </row>
    <row r="145" spans="1:6" s="11" customFormat="1" ht="12.75">
      <c r="A145" s="34"/>
      <c r="B145" s="41" t="s">
        <v>16</v>
      </c>
      <c r="C145" s="17"/>
      <c r="D145" s="40">
        <v>1000</v>
      </c>
      <c r="E145" s="27"/>
      <c r="F145" s="27"/>
    </row>
    <row r="146" spans="1:6" s="11" customFormat="1" ht="12.75">
      <c r="A146" s="34">
        <v>2360</v>
      </c>
      <c r="B146" s="39" t="s">
        <v>108</v>
      </c>
      <c r="C146" s="17"/>
      <c r="D146" s="14">
        <f>D147+D148</f>
        <v>1730</v>
      </c>
      <c r="E146" s="27"/>
      <c r="F146" s="27"/>
    </row>
    <row r="147" spans="1:6" s="11" customFormat="1" ht="12.75">
      <c r="A147" s="34"/>
      <c r="B147" s="41" t="s">
        <v>12</v>
      </c>
      <c r="C147" s="17"/>
      <c r="D147" s="40">
        <v>1580</v>
      </c>
      <c r="E147" s="27"/>
      <c r="F147" s="27"/>
    </row>
    <row r="148" spans="1:6" s="11" customFormat="1" ht="12.75">
      <c r="A148" s="34"/>
      <c r="B148" s="41" t="s">
        <v>16</v>
      </c>
      <c r="C148" s="17"/>
      <c r="D148" s="40">
        <v>150</v>
      </c>
      <c r="E148" s="27"/>
      <c r="F148" s="27"/>
    </row>
    <row r="149" spans="1:6" s="11" customFormat="1" ht="12.75">
      <c r="A149" s="56">
        <v>2795</v>
      </c>
      <c r="B149" s="39" t="s">
        <v>182</v>
      </c>
      <c r="C149" s="14"/>
      <c r="D149" s="14">
        <v>36429</v>
      </c>
      <c r="E149" s="27"/>
      <c r="F149" s="27"/>
    </row>
    <row r="150" spans="1:6" s="11" customFormat="1" ht="12.75">
      <c r="A150" s="1">
        <v>2850</v>
      </c>
      <c r="B150" s="18" t="s">
        <v>8</v>
      </c>
      <c r="C150" s="14"/>
      <c r="D150" s="14">
        <f>D151+D152+D153</f>
        <v>-10256</v>
      </c>
      <c r="E150" s="27"/>
      <c r="F150" s="27"/>
    </row>
    <row r="151" spans="1:6" s="11" customFormat="1" ht="12.75">
      <c r="A151" s="1"/>
      <c r="B151" s="43" t="s">
        <v>7</v>
      </c>
      <c r="C151" s="14"/>
      <c r="D151" s="40">
        <v>-3000</v>
      </c>
      <c r="E151" s="27"/>
      <c r="F151" s="27"/>
    </row>
    <row r="152" spans="1:6" s="11" customFormat="1" ht="12.75">
      <c r="A152" s="1"/>
      <c r="B152" s="40" t="s">
        <v>12</v>
      </c>
      <c r="C152" s="14"/>
      <c r="D152" s="40">
        <v>-7656</v>
      </c>
      <c r="E152" s="27"/>
      <c r="F152" s="27"/>
    </row>
    <row r="153" spans="1:6" s="11" customFormat="1" ht="12.75">
      <c r="A153" s="16"/>
      <c r="B153" s="74" t="s">
        <v>16</v>
      </c>
      <c r="C153" s="14"/>
      <c r="D153" s="40">
        <v>400</v>
      </c>
      <c r="E153" s="27"/>
      <c r="F153" s="27"/>
    </row>
    <row r="154" spans="1:6" s="11" customFormat="1" ht="12.75">
      <c r="A154" s="1">
        <v>2875</v>
      </c>
      <c r="B154" s="39" t="s">
        <v>183</v>
      </c>
      <c r="C154" s="14"/>
      <c r="D154" s="14">
        <v>13827</v>
      </c>
      <c r="E154" s="27"/>
      <c r="F154" s="27"/>
    </row>
    <row r="155" spans="1:6" s="11" customFormat="1" ht="12.75">
      <c r="A155" s="1">
        <v>2985</v>
      </c>
      <c r="B155" s="39" t="s">
        <v>37</v>
      </c>
      <c r="C155" s="14"/>
      <c r="D155" s="14">
        <f>D156+D157+D158+D159</f>
        <v>23823</v>
      </c>
      <c r="E155" s="27"/>
      <c r="F155" s="27"/>
    </row>
    <row r="156" spans="1:6" s="11" customFormat="1" ht="12.75">
      <c r="A156" s="56"/>
      <c r="B156" s="41" t="s">
        <v>7</v>
      </c>
      <c r="C156" s="14"/>
      <c r="D156" s="40">
        <v>1580</v>
      </c>
      <c r="E156" s="27"/>
      <c r="F156" s="27"/>
    </row>
    <row r="157" spans="1:6" s="11" customFormat="1" ht="12.75">
      <c r="A157" s="56"/>
      <c r="B157" s="41" t="s">
        <v>120</v>
      </c>
      <c r="C157" s="14"/>
      <c r="D157" s="40">
        <v>520</v>
      </c>
      <c r="E157" s="27"/>
      <c r="F157" s="27"/>
    </row>
    <row r="158" spans="1:6" s="11" customFormat="1" ht="12.75">
      <c r="A158" s="16"/>
      <c r="B158" s="43" t="s">
        <v>12</v>
      </c>
      <c r="C158" s="14"/>
      <c r="D158" s="40">
        <v>13723</v>
      </c>
      <c r="E158" s="27"/>
      <c r="F158" s="27"/>
    </row>
    <row r="159" spans="1:6" s="11" customFormat="1" ht="12.75">
      <c r="A159" s="16"/>
      <c r="B159" s="43" t="s">
        <v>16</v>
      </c>
      <c r="C159" s="14"/>
      <c r="D159" s="40">
        <v>8000</v>
      </c>
      <c r="E159" s="27"/>
      <c r="F159" s="27"/>
    </row>
    <row r="160" spans="1:6" s="11" customFormat="1" ht="12.75">
      <c r="A160" s="1">
        <v>2986</v>
      </c>
      <c r="B160" s="51" t="s">
        <v>184</v>
      </c>
      <c r="C160" s="14"/>
      <c r="D160" s="14">
        <v>15367</v>
      </c>
      <c r="E160" s="55"/>
      <c r="F160" s="27"/>
    </row>
    <row r="161" spans="1:6" s="11" customFormat="1" ht="12.75">
      <c r="A161" s="2" t="s">
        <v>42</v>
      </c>
      <c r="B161" s="38"/>
      <c r="C161" s="14"/>
      <c r="D161" s="14">
        <f>D132+D133+D134+D135+D136+D139+D140+D143+D146+D149+D150+D154+D155+D160</f>
        <v>95367</v>
      </c>
      <c r="E161" s="27"/>
      <c r="F161" s="27"/>
    </row>
    <row r="162" spans="1:6" s="11" customFormat="1" ht="12.75">
      <c r="A162" s="16"/>
      <c r="B162" s="38"/>
      <c r="C162" s="14"/>
      <c r="D162" s="14"/>
      <c r="E162" s="27"/>
      <c r="F162" s="27"/>
    </row>
    <row r="163" spans="1:6" s="11" customFormat="1" ht="12.75">
      <c r="A163" s="2" t="s">
        <v>121</v>
      </c>
      <c r="B163" s="38"/>
      <c r="C163" s="14"/>
      <c r="D163" s="14"/>
      <c r="E163" s="27"/>
      <c r="F163" s="27"/>
    </row>
    <row r="164" spans="1:6" s="11" customFormat="1" ht="12.75">
      <c r="A164" s="1">
        <v>2305</v>
      </c>
      <c r="B164" s="51" t="s">
        <v>96</v>
      </c>
      <c r="C164" s="14"/>
      <c r="D164" s="14">
        <f>D165+D166</f>
        <v>179</v>
      </c>
      <c r="E164" s="27"/>
      <c r="F164" s="27"/>
    </row>
    <row r="165" spans="1:6" s="11" customFormat="1" ht="12.75">
      <c r="A165" s="2"/>
      <c r="B165" s="43" t="s">
        <v>7</v>
      </c>
      <c r="C165" s="14"/>
      <c r="D165" s="40">
        <v>158</v>
      </c>
      <c r="E165" s="27"/>
      <c r="F165" s="27"/>
    </row>
    <row r="166" spans="1:6" s="11" customFormat="1" ht="12.75">
      <c r="A166" s="2"/>
      <c r="B166" s="40" t="s">
        <v>14</v>
      </c>
      <c r="C166" s="14"/>
      <c r="D166" s="40">
        <v>21</v>
      </c>
      <c r="E166" s="27"/>
      <c r="F166" s="27"/>
    </row>
    <row r="167" spans="1:6" s="11" customFormat="1" ht="12.75">
      <c r="A167" s="34">
        <v>2309</v>
      </c>
      <c r="B167" s="39" t="s">
        <v>100</v>
      </c>
      <c r="C167" s="14"/>
      <c r="D167" s="14">
        <f>D168+D169</f>
        <v>102</v>
      </c>
      <c r="E167" s="27"/>
      <c r="F167" s="27"/>
    </row>
    <row r="168" spans="1:6" s="11" customFormat="1" ht="12.75">
      <c r="A168" s="16"/>
      <c r="B168" s="43" t="s">
        <v>7</v>
      </c>
      <c r="C168" s="14"/>
      <c r="D168" s="40">
        <v>90</v>
      </c>
      <c r="E168" s="27"/>
      <c r="F168" s="27"/>
    </row>
    <row r="169" spans="1:6" s="11" customFormat="1" ht="12.75">
      <c r="A169" s="16"/>
      <c r="B169" s="40" t="s">
        <v>14</v>
      </c>
      <c r="C169" s="14"/>
      <c r="D169" s="40">
        <v>12</v>
      </c>
      <c r="E169" s="27"/>
      <c r="F169" s="27"/>
    </row>
    <row r="170" spans="1:6" s="11" customFormat="1" ht="12.75">
      <c r="A170" s="1">
        <v>2310</v>
      </c>
      <c r="B170" s="51" t="s">
        <v>101</v>
      </c>
      <c r="C170" s="14"/>
      <c r="D170" s="14">
        <f>D171+D172</f>
        <v>106</v>
      </c>
      <c r="E170" s="27"/>
      <c r="F170" s="27"/>
    </row>
    <row r="171" spans="1:6" s="11" customFormat="1" ht="12.75">
      <c r="A171" s="16"/>
      <c r="B171" s="43" t="s">
        <v>7</v>
      </c>
      <c r="C171" s="14"/>
      <c r="D171" s="40">
        <v>94</v>
      </c>
      <c r="E171" s="27"/>
      <c r="F171" s="27"/>
    </row>
    <row r="172" spans="1:6" s="11" customFormat="1" ht="12.75">
      <c r="A172" s="16"/>
      <c r="B172" s="40" t="s">
        <v>14</v>
      </c>
      <c r="C172" s="14"/>
      <c r="D172" s="40">
        <v>12</v>
      </c>
      <c r="E172" s="27"/>
      <c r="F172" s="27"/>
    </row>
    <row r="173" spans="1:6" s="11" customFormat="1" ht="12.75">
      <c r="A173" s="56">
        <v>2315</v>
      </c>
      <c r="B173" s="39" t="s">
        <v>102</v>
      </c>
      <c r="C173" s="14"/>
      <c r="D173" s="14">
        <f>D174+D175</f>
        <v>285</v>
      </c>
      <c r="E173" s="27"/>
      <c r="F173" s="27"/>
    </row>
    <row r="174" spans="1:6" s="11" customFormat="1" ht="12.75">
      <c r="A174" s="56"/>
      <c r="B174" s="43" t="s">
        <v>7</v>
      </c>
      <c r="C174" s="14"/>
      <c r="D174" s="40">
        <v>252</v>
      </c>
      <c r="E174" s="27"/>
      <c r="F174" s="27"/>
    </row>
    <row r="175" spans="1:6" s="11" customFormat="1" ht="12.75">
      <c r="A175" s="56"/>
      <c r="B175" s="40" t="s">
        <v>14</v>
      </c>
      <c r="C175" s="14"/>
      <c r="D175" s="40">
        <v>33</v>
      </c>
      <c r="E175" s="27"/>
      <c r="F175" s="27"/>
    </row>
    <row r="176" spans="1:6" s="11" customFormat="1" ht="12.75">
      <c r="A176" s="56">
        <v>2325</v>
      </c>
      <c r="B176" s="39" t="s">
        <v>117</v>
      </c>
      <c r="C176" s="14"/>
      <c r="D176" s="14">
        <f>D177+D178</f>
        <v>1758</v>
      </c>
      <c r="E176" s="27"/>
      <c r="F176" s="27"/>
    </row>
    <row r="177" spans="1:6" s="11" customFormat="1" ht="12.75">
      <c r="A177" s="56"/>
      <c r="B177" s="43" t="s">
        <v>7</v>
      </c>
      <c r="C177" s="14"/>
      <c r="D177" s="40">
        <f>214+1342</f>
        <v>1556</v>
      </c>
      <c r="E177" s="27"/>
      <c r="F177" s="27"/>
    </row>
    <row r="178" spans="1:6" s="11" customFormat="1" ht="12.75">
      <c r="A178" s="56"/>
      <c r="B178" s="40" t="s">
        <v>14</v>
      </c>
      <c r="C178" s="14"/>
      <c r="D178" s="40">
        <f>28+174</f>
        <v>202</v>
      </c>
      <c r="E178" s="27"/>
      <c r="F178" s="27"/>
    </row>
    <row r="179" spans="1:6" s="11" customFormat="1" ht="12.75">
      <c r="A179" s="56">
        <v>2330</v>
      </c>
      <c r="B179" s="73" t="s">
        <v>103</v>
      </c>
      <c r="C179" s="14"/>
      <c r="D179" s="14">
        <f>D180+D181</f>
        <v>160</v>
      </c>
      <c r="E179" s="27"/>
      <c r="F179" s="27"/>
    </row>
    <row r="180" spans="1:6" s="11" customFormat="1" ht="12.75">
      <c r="A180" s="56"/>
      <c r="B180" s="43" t="s">
        <v>7</v>
      </c>
      <c r="C180" s="14"/>
      <c r="D180" s="40">
        <v>142</v>
      </c>
      <c r="E180" s="27"/>
      <c r="F180" s="27"/>
    </row>
    <row r="181" spans="1:6" s="11" customFormat="1" ht="12.75">
      <c r="A181" s="56"/>
      <c r="B181" s="40" t="s">
        <v>14</v>
      </c>
      <c r="C181" s="14"/>
      <c r="D181" s="40">
        <v>18</v>
      </c>
      <c r="E181" s="27"/>
      <c r="F181" s="27"/>
    </row>
    <row r="182" spans="1:6" s="11" customFormat="1" ht="12.75">
      <c r="A182" s="56">
        <v>2335</v>
      </c>
      <c r="B182" s="39" t="s">
        <v>123</v>
      </c>
      <c r="C182" s="14"/>
      <c r="D182" s="14">
        <f>D183+D184</f>
        <v>175</v>
      </c>
      <c r="E182" s="27"/>
      <c r="F182" s="27"/>
    </row>
    <row r="183" spans="1:6" s="11" customFormat="1" ht="12.75">
      <c r="A183" s="56"/>
      <c r="B183" s="43" t="s">
        <v>7</v>
      </c>
      <c r="C183" s="14"/>
      <c r="D183" s="40">
        <f>102+53</f>
        <v>155</v>
      </c>
      <c r="E183" s="27"/>
      <c r="F183" s="27"/>
    </row>
    <row r="184" spans="1:6" s="11" customFormat="1" ht="12.75">
      <c r="A184" s="56"/>
      <c r="B184" s="40" t="s">
        <v>14</v>
      </c>
      <c r="C184" s="14"/>
      <c r="D184" s="40">
        <f>13+7</f>
        <v>20</v>
      </c>
      <c r="E184" s="27"/>
      <c r="F184" s="27"/>
    </row>
    <row r="185" spans="1:6" s="11" customFormat="1" ht="12.75">
      <c r="A185" s="1">
        <v>2345</v>
      </c>
      <c r="B185" s="51" t="s">
        <v>106</v>
      </c>
      <c r="C185" s="14"/>
      <c r="D185" s="14">
        <f>D186+D187</f>
        <v>118</v>
      </c>
      <c r="E185" s="27"/>
      <c r="F185" s="27"/>
    </row>
    <row r="186" spans="1:6" s="11" customFormat="1" ht="12.75">
      <c r="A186" s="2"/>
      <c r="B186" s="43" t="s">
        <v>7</v>
      </c>
      <c r="C186" s="14"/>
      <c r="D186" s="40">
        <f>26+79</f>
        <v>105</v>
      </c>
      <c r="E186" s="27"/>
      <c r="F186" s="27"/>
    </row>
    <row r="187" spans="1:6" s="11" customFormat="1" ht="12.75">
      <c r="A187" s="2"/>
      <c r="B187" s="40" t="s">
        <v>14</v>
      </c>
      <c r="C187" s="14"/>
      <c r="D187" s="40">
        <f>3+10</f>
        <v>13</v>
      </c>
      <c r="E187" s="27"/>
      <c r="F187" s="27"/>
    </row>
    <row r="188" spans="1:6" s="11" customFormat="1" ht="12.75">
      <c r="A188" s="34">
        <v>2360</v>
      </c>
      <c r="B188" s="39" t="s">
        <v>109</v>
      </c>
      <c r="C188" s="14"/>
      <c r="D188" s="14">
        <f>D189+D190</f>
        <v>81</v>
      </c>
      <c r="E188" s="27"/>
      <c r="F188" s="27"/>
    </row>
    <row r="189" spans="1:6" s="11" customFormat="1" ht="12.75">
      <c r="A189" s="56"/>
      <c r="B189" s="43" t="s">
        <v>7</v>
      </c>
      <c r="C189" s="14"/>
      <c r="D189" s="40">
        <v>72</v>
      </c>
      <c r="E189" s="27"/>
      <c r="F189" s="27"/>
    </row>
    <row r="190" spans="1:6" s="11" customFormat="1" ht="12.75">
      <c r="A190" s="56"/>
      <c r="B190" s="40" t="s">
        <v>14</v>
      </c>
      <c r="C190" s="14"/>
      <c r="D190" s="40">
        <v>9</v>
      </c>
      <c r="E190" s="27"/>
      <c r="F190" s="27"/>
    </row>
    <row r="191" spans="1:6" s="11" customFormat="1" ht="12.75">
      <c r="A191" s="1">
        <v>2795</v>
      </c>
      <c r="B191" s="39" t="s">
        <v>110</v>
      </c>
      <c r="C191" s="14"/>
      <c r="D191" s="14">
        <f>D192+D193</f>
        <v>1670</v>
      </c>
      <c r="E191" s="27"/>
      <c r="F191" s="27"/>
    </row>
    <row r="192" spans="1:6" s="11" customFormat="1" ht="12.75">
      <c r="A192" s="1"/>
      <c r="B192" s="42" t="s">
        <v>7</v>
      </c>
      <c r="C192" s="14"/>
      <c r="D192" s="40">
        <v>1478</v>
      </c>
      <c r="E192" s="27"/>
      <c r="F192" s="27"/>
    </row>
    <row r="193" spans="1:6" s="11" customFormat="1" ht="12.75">
      <c r="A193" s="1"/>
      <c r="B193" s="43" t="s">
        <v>111</v>
      </c>
      <c r="C193" s="14"/>
      <c r="D193" s="40">
        <v>192</v>
      </c>
      <c r="E193" s="27"/>
      <c r="F193" s="27"/>
    </row>
    <row r="194" spans="1:6" s="11" customFormat="1" ht="12.75">
      <c r="A194" s="1">
        <v>2850</v>
      </c>
      <c r="B194" s="18" t="s">
        <v>115</v>
      </c>
      <c r="C194" s="14"/>
      <c r="D194" s="14">
        <f>D195+D196</f>
        <v>2496</v>
      </c>
      <c r="E194" s="27"/>
      <c r="F194" s="27"/>
    </row>
    <row r="195" spans="1:6" s="11" customFormat="1" ht="12.75">
      <c r="A195" s="1"/>
      <c r="B195" s="43" t="s">
        <v>7</v>
      </c>
      <c r="C195" s="14"/>
      <c r="D195" s="40">
        <f>1917+292</f>
        <v>2209</v>
      </c>
      <c r="E195" s="27"/>
      <c r="F195" s="27"/>
    </row>
    <row r="196" spans="1:6" s="11" customFormat="1" ht="12.75">
      <c r="A196" s="1"/>
      <c r="B196" s="40" t="s">
        <v>14</v>
      </c>
      <c r="C196" s="14"/>
      <c r="D196" s="40">
        <f>249+38</f>
        <v>287</v>
      </c>
      <c r="E196" s="27"/>
      <c r="F196" s="27"/>
    </row>
    <row r="197" spans="1:6" s="11" customFormat="1" ht="12.75">
      <c r="A197" s="1">
        <v>2875</v>
      </c>
      <c r="B197" s="72" t="s">
        <v>125</v>
      </c>
      <c r="C197" s="14"/>
      <c r="D197" s="14">
        <f>D198+D199</f>
        <v>4725</v>
      </c>
      <c r="E197" s="27"/>
      <c r="F197" s="27"/>
    </row>
    <row r="198" spans="1:6" s="11" customFormat="1" ht="12.75">
      <c r="A198" s="1"/>
      <c r="B198" s="43" t="s">
        <v>7</v>
      </c>
      <c r="C198" s="14"/>
      <c r="D198" s="40">
        <v>4182</v>
      </c>
      <c r="E198" s="27"/>
      <c r="F198" s="27"/>
    </row>
    <row r="199" spans="1:6" s="11" customFormat="1" ht="12.75">
      <c r="A199" s="1"/>
      <c r="B199" s="40" t="s">
        <v>14</v>
      </c>
      <c r="C199" s="14"/>
      <c r="D199" s="40">
        <v>543</v>
      </c>
      <c r="E199" s="27"/>
      <c r="F199" s="27"/>
    </row>
    <row r="200" spans="1:6" s="11" customFormat="1" ht="12.75">
      <c r="A200" s="4" t="s">
        <v>122</v>
      </c>
      <c r="B200" s="72"/>
      <c r="C200" s="14"/>
      <c r="D200" s="14">
        <f>D164+D167+D170+D173+D176+D179+D182+D185+D188+D191+D194+D197</f>
        <v>11855</v>
      </c>
      <c r="E200" s="27"/>
      <c r="F200" s="27"/>
    </row>
    <row r="201" spans="1:6" s="11" customFormat="1" ht="12.75">
      <c r="A201" s="16"/>
      <c r="B201" s="38"/>
      <c r="C201" s="14"/>
      <c r="D201" s="14"/>
      <c r="E201" s="27"/>
      <c r="F201" s="27"/>
    </row>
    <row r="202" spans="1:6" s="11" customFormat="1" ht="12.75">
      <c r="A202" s="16"/>
      <c r="B202" s="38"/>
      <c r="C202" s="14"/>
      <c r="D202" s="14"/>
      <c r="E202" s="27"/>
      <c r="F202" s="27"/>
    </row>
    <row r="203" spans="1:6" s="11" customFormat="1" ht="12.75">
      <c r="A203" s="16" t="s">
        <v>33</v>
      </c>
      <c r="B203" s="38"/>
      <c r="C203" s="14"/>
      <c r="D203" s="14"/>
      <c r="E203" s="27"/>
      <c r="F203" s="27"/>
    </row>
    <row r="204" spans="1:6" s="11" customFormat="1" ht="12.75">
      <c r="A204" s="34">
        <v>3114</v>
      </c>
      <c r="B204" s="39" t="s">
        <v>193</v>
      </c>
      <c r="C204" s="17"/>
      <c r="D204" s="14">
        <v>13321</v>
      </c>
      <c r="E204" s="55"/>
      <c r="F204" s="27"/>
    </row>
    <row r="205" spans="1:6" s="11" customFormat="1" ht="12.75">
      <c r="A205" s="34">
        <v>3200</v>
      </c>
      <c r="B205" s="39" t="s">
        <v>127</v>
      </c>
      <c r="C205" s="17"/>
      <c r="D205" s="17">
        <f>D206+D207+D208</f>
        <v>3646</v>
      </c>
      <c r="E205" s="55"/>
      <c r="F205" s="27"/>
    </row>
    <row r="206" spans="1:6" s="11" customFormat="1" ht="12.75">
      <c r="A206" s="34"/>
      <c r="B206" s="43" t="s">
        <v>185</v>
      </c>
      <c r="C206" s="17"/>
      <c r="D206" s="40">
        <v>3472</v>
      </c>
      <c r="E206" s="55"/>
      <c r="F206" s="27"/>
    </row>
    <row r="207" spans="1:6" s="11" customFormat="1" ht="12.75">
      <c r="A207" s="34"/>
      <c r="B207" s="40" t="s">
        <v>186</v>
      </c>
      <c r="C207" s="17"/>
      <c r="D207" s="40">
        <v>70</v>
      </c>
      <c r="E207" s="55"/>
      <c r="F207" s="27"/>
    </row>
    <row r="208" spans="1:6" s="11" customFormat="1" ht="12.75">
      <c r="A208" s="34"/>
      <c r="B208" s="68" t="s">
        <v>12</v>
      </c>
      <c r="C208" s="17"/>
      <c r="D208" s="40">
        <v>104</v>
      </c>
      <c r="E208" s="55"/>
      <c r="F208" s="27"/>
    </row>
    <row r="209" spans="1:6" s="11" customFormat="1" ht="12.75">
      <c r="A209" s="34">
        <v>3212</v>
      </c>
      <c r="B209" s="39" t="s">
        <v>194</v>
      </c>
      <c r="C209" s="17"/>
      <c r="D209" s="14">
        <v>67788</v>
      </c>
      <c r="E209" s="55"/>
      <c r="F209" s="27"/>
    </row>
    <row r="210" spans="1:6" s="11" customFormat="1" ht="12.75">
      <c r="A210" s="85">
        <v>3222</v>
      </c>
      <c r="B210" s="86" t="s">
        <v>158</v>
      </c>
      <c r="C210" s="81"/>
      <c r="D210" s="87">
        <f>D211+D212+D213</f>
        <v>-6721</v>
      </c>
      <c r="E210" s="55"/>
      <c r="F210" s="27"/>
    </row>
    <row r="211" spans="1:6" s="11" customFormat="1" ht="12.75">
      <c r="A211" s="34"/>
      <c r="B211" s="43" t="s">
        <v>7</v>
      </c>
      <c r="C211" s="17"/>
      <c r="D211" s="40">
        <v>-4177</v>
      </c>
      <c r="E211" s="55"/>
      <c r="F211" s="27"/>
    </row>
    <row r="212" spans="1:6" s="11" customFormat="1" ht="12.75">
      <c r="A212" s="34"/>
      <c r="B212" s="40" t="s">
        <v>14</v>
      </c>
      <c r="C212" s="17"/>
      <c r="D212" s="40">
        <v>-544</v>
      </c>
      <c r="E212" s="55"/>
      <c r="F212" s="27"/>
    </row>
    <row r="213" spans="1:6" s="11" customFormat="1" ht="12.75">
      <c r="A213" s="34"/>
      <c r="B213" s="41" t="s">
        <v>16</v>
      </c>
      <c r="C213" s="17"/>
      <c r="D213" s="40">
        <v>-2000</v>
      </c>
      <c r="E213" s="55"/>
      <c r="F213" s="27"/>
    </row>
    <row r="214" spans="1:6" s="11" customFormat="1" ht="12.75">
      <c r="A214" s="34">
        <v>3224</v>
      </c>
      <c r="B214" s="39" t="s">
        <v>142</v>
      </c>
      <c r="C214" s="17"/>
      <c r="D214" s="14">
        <f>D215+D216+D217</f>
        <v>-2957</v>
      </c>
      <c r="E214" s="55"/>
      <c r="F214" s="27"/>
    </row>
    <row r="215" spans="1:6" s="11" customFormat="1" ht="12.75">
      <c r="A215" s="34"/>
      <c r="B215" s="43" t="s">
        <v>7</v>
      </c>
      <c r="C215" s="17"/>
      <c r="D215" s="40">
        <v>-1801</v>
      </c>
      <c r="E215" s="55"/>
      <c r="F215" s="27"/>
    </row>
    <row r="216" spans="1:6" s="11" customFormat="1" ht="12.75">
      <c r="A216" s="34"/>
      <c r="B216" s="40" t="s">
        <v>14</v>
      </c>
      <c r="C216" s="17"/>
      <c r="D216" s="40">
        <v>-234</v>
      </c>
      <c r="E216" s="55"/>
      <c r="F216" s="27"/>
    </row>
    <row r="217" spans="1:6" s="11" customFormat="1" ht="12.75">
      <c r="A217" s="34"/>
      <c r="B217" s="68" t="s">
        <v>12</v>
      </c>
      <c r="C217" s="17"/>
      <c r="D217" s="40">
        <v>-922</v>
      </c>
      <c r="E217" s="55"/>
      <c r="F217" s="27"/>
    </row>
    <row r="218" spans="1:6" s="11" customFormat="1" ht="12.75">
      <c r="A218" s="34">
        <v>3225</v>
      </c>
      <c r="B218" s="39" t="s">
        <v>74</v>
      </c>
      <c r="C218" s="17"/>
      <c r="D218" s="14">
        <f>D219+D220</f>
        <v>-3998</v>
      </c>
      <c r="E218" s="55"/>
      <c r="F218" s="27"/>
    </row>
    <row r="219" spans="1:6" s="11" customFormat="1" ht="12.75">
      <c r="A219" s="34"/>
      <c r="B219" s="43" t="s">
        <v>7</v>
      </c>
      <c r="C219" s="17"/>
      <c r="D219" s="40">
        <v>-3538</v>
      </c>
      <c r="E219" s="55"/>
      <c r="F219" s="27"/>
    </row>
    <row r="220" spans="1:6" s="11" customFormat="1" ht="12.75">
      <c r="A220" s="34"/>
      <c r="B220" s="40" t="s">
        <v>14</v>
      </c>
      <c r="C220" s="17"/>
      <c r="D220" s="40">
        <v>-460</v>
      </c>
      <c r="E220" s="55"/>
      <c r="F220" s="27"/>
    </row>
    <row r="221" spans="1:6" s="11" customFormat="1" ht="12.75">
      <c r="A221" s="34">
        <v>3227</v>
      </c>
      <c r="B221" s="39" t="s">
        <v>87</v>
      </c>
      <c r="C221" s="17"/>
      <c r="D221" s="14">
        <f>D222+D223</f>
        <v>5315</v>
      </c>
      <c r="E221" s="55"/>
      <c r="F221" s="27"/>
    </row>
    <row r="222" spans="1:6" s="11" customFormat="1" ht="12.75">
      <c r="A222" s="34"/>
      <c r="B222" s="43" t="s">
        <v>7</v>
      </c>
      <c r="C222" s="17"/>
      <c r="D222" s="40">
        <v>4697</v>
      </c>
      <c r="E222" s="55"/>
      <c r="F222" s="27"/>
    </row>
    <row r="223" spans="1:6" s="11" customFormat="1" ht="12.75">
      <c r="A223" s="34"/>
      <c r="B223" s="40" t="s">
        <v>14</v>
      </c>
      <c r="C223" s="17"/>
      <c r="D223" s="40">
        <v>618</v>
      </c>
      <c r="E223" s="55"/>
      <c r="F223" s="27"/>
    </row>
    <row r="224" spans="1:6" s="11" customFormat="1" ht="12.75">
      <c r="A224" s="34">
        <v>3306</v>
      </c>
      <c r="B224" s="73" t="s">
        <v>159</v>
      </c>
      <c r="C224" s="17"/>
      <c r="D224" s="14">
        <f>D225</f>
        <v>45</v>
      </c>
      <c r="E224" s="55"/>
      <c r="F224" s="27"/>
    </row>
    <row r="225" spans="1:6" s="11" customFormat="1" ht="12.75">
      <c r="A225" s="34"/>
      <c r="B225" s="72" t="s">
        <v>73</v>
      </c>
      <c r="C225" s="17"/>
      <c r="D225" s="40">
        <v>45</v>
      </c>
      <c r="E225" s="55"/>
      <c r="F225" s="27"/>
    </row>
    <row r="226" spans="1:6" s="11" customFormat="1" ht="12.75">
      <c r="A226" s="34">
        <v>3313</v>
      </c>
      <c r="B226" s="73" t="s">
        <v>75</v>
      </c>
      <c r="C226" s="17"/>
      <c r="D226" s="14">
        <f>D227+D228</f>
        <v>1722</v>
      </c>
      <c r="E226" s="55"/>
      <c r="F226" s="27"/>
    </row>
    <row r="227" spans="1:6" s="11" customFormat="1" ht="12.75">
      <c r="A227" s="34"/>
      <c r="B227" s="72" t="s">
        <v>12</v>
      </c>
      <c r="C227" s="17"/>
      <c r="D227" s="40">
        <v>7</v>
      </c>
      <c r="E227" s="55"/>
      <c r="F227" s="27"/>
    </row>
    <row r="228" spans="1:6" s="11" customFormat="1" ht="12.75">
      <c r="A228" s="34"/>
      <c r="B228" s="72" t="s">
        <v>73</v>
      </c>
      <c r="C228" s="17"/>
      <c r="D228" s="40">
        <v>1715</v>
      </c>
      <c r="E228" s="55"/>
      <c r="F228" s="27"/>
    </row>
    <row r="229" spans="1:6" s="11" customFormat="1" ht="12.75">
      <c r="A229" s="34">
        <v>3325</v>
      </c>
      <c r="B229" s="73" t="s">
        <v>161</v>
      </c>
      <c r="C229" s="17"/>
      <c r="D229" s="14">
        <f>D230+D231</f>
        <v>-2482</v>
      </c>
      <c r="E229" s="55"/>
      <c r="F229" s="27"/>
    </row>
    <row r="230" spans="1:6" s="11" customFormat="1" ht="12.75">
      <c r="A230" s="34"/>
      <c r="B230" s="72" t="s">
        <v>12</v>
      </c>
      <c r="C230" s="17"/>
      <c r="D230" s="40">
        <v>-7</v>
      </c>
      <c r="E230" s="55"/>
      <c r="F230" s="27"/>
    </row>
    <row r="231" spans="1:6" s="11" customFormat="1" ht="12.75">
      <c r="A231" s="34"/>
      <c r="B231" s="72" t="s">
        <v>73</v>
      </c>
      <c r="C231" s="17"/>
      <c r="D231" s="40">
        <f>-2475</f>
        <v>-2475</v>
      </c>
      <c r="E231" s="55"/>
      <c r="F231" s="27"/>
    </row>
    <row r="232" spans="1:6" s="11" customFormat="1" ht="12.75">
      <c r="A232" s="34">
        <v>3341</v>
      </c>
      <c r="B232" s="39" t="s">
        <v>162</v>
      </c>
      <c r="C232" s="17"/>
      <c r="D232" s="14">
        <f>D233</f>
        <v>715</v>
      </c>
      <c r="E232" s="55"/>
      <c r="F232" s="27"/>
    </row>
    <row r="233" spans="1:6" s="11" customFormat="1" ht="12.75">
      <c r="A233" s="34"/>
      <c r="B233" s="41" t="s">
        <v>12</v>
      </c>
      <c r="C233" s="17"/>
      <c r="D233" s="40">
        <v>715</v>
      </c>
      <c r="E233" s="55"/>
      <c r="F233" s="27"/>
    </row>
    <row r="234" spans="1:6" s="11" customFormat="1" ht="12.75">
      <c r="A234" s="16" t="s">
        <v>23</v>
      </c>
      <c r="B234" s="38"/>
      <c r="C234" s="14"/>
      <c r="D234" s="14">
        <f>D204+D205+D209+D210+D214+D218+D221+D224+D226+D229+D232</f>
        <v>76394</v>
      </c>
      <c r="E234" s="55"/>
      <c r="F234" s="27"/>
    </row>
    <row r="235" spans="1:6" s="11" customFormat="1" ht="12.75">
      <c r="A235" s="16"/>
      <c r="B235" s="38"/>
      <c r="C235" s="14"/>
      <c r="D235" s="14"/>
      <c r="E235" s="27"/>
      <c r="F235" s="27"/>
    </row>
    <row r="236" spans="1:6" s="11" customFormat="1" ht="12.75">
      <c r="A236" s="16" t="s">
        <v>166</v>
      </c>
      <c r="B236" s="38"/>
      <c r="C236" s="14"/>
      <c r="D236" s="14"/>
      <c r="E236" s="27"/>
      <c r="F236" s="27"/>
    </row>
    <row r="237" spans="1:6" s="11" customFormat="1" ht="12.75">
      <c r="A237" s="56">
        <v>3911</v>
      </c>
      <c r="B237" s="35" t="s">
        <v>165</v>
      </c>
      <c r="C237" s="14"/>
      <c r="D237" s="14"/>
      <c r="E237" s="27"/>
      <c r="F237" s="27"/>
    </row>
    <row r="238" spans="1:6" s="11" customFormat="1" ht="12.75">
      <c r="A238" s="16"/>
      <c r="B238" s="42" t="s">
        <v>45</v>
      </c>
      <c r="C238" s="14"/>
      <c r="D238" s="17">
        <v>1647</v>
      </c>
      <c r="E238" s="55"/>
      <c r="F238" s="27"/>
    </row>
    <row r="239" spans="1:6" s="11" customFormat="1" ht="12.75">
      <c r="A239" s="16" t="s">
        <v>167</v>
      </c>
      <c r="B239" s="72"/>
      <c r="C239" s="14"/>
      <c r="D239" s="14">
        <f>D238</f>
        <v>1647</v>
      </c>
      <c r="E239" s="27"/>
      <c r="F239" s="27"/>
    </row>
    <row r="240" spans="1:6" s="11" customFormat="1" ht="12.75">
      <c r="A240" s="16"/>
      <c r="B240" s="72"/>
      <c r="C240" s="14"/>
      <c r="D240" s="14"/>
      <c r="E240" s="27"/>
      <c r="F240" s="27"/>
    </row>
    <row r="241" spans="1:6" s="11" customFormat="1" ht="12.75">
      <c r="A241" s="16" t="s">
        <v>191</v>
      </c>
      <c r="B241" s="38"/>
      <c r="C241" s="14"/>
      <c r="D241" s="14"/>
      <c r="E241" s="27"/>
      <c r="F241" s="27"/>
    </row>
    <row r="242" spans="1:6" s="11" customFormat="1" ht="12.75">
      <c r="A242" s="59">
        <v>4324</v>
      </c>
      <c r="B242" s="54" t="s">
        <v>188</v>
      </c>
      <c r="C242" s="14"/>
      <c r="D242" s="17">
        <v>79841</v>
      </c>
      <c r="E242" s="27"/>
      <c r="F242" s="27"/>
    </row>
    <row r="243" spans="1:6" s="11" customFormat="1" ht="12.75">
      <c r="A243" s="59">
        <v>4324</v>
      </c>
      <c r="B243" s="88" t="s">
        <v>187</v>
      </c>
      <c r="C243" s="17"/>
      <c r="D243" s="17">
        <v>-255725</v>
      </c>
      <c r="E243" s="27"/>
      <c r="F243" s="27"/>
    </row>
    <row r="244" spans="1:6" s="11" customFormat="1" ht="12.75">
      <c r="A244" s="59">
        <v>4324</v>
      </c>
      <c r="B244" s="88" t="s">
        <v>189</v>
      </c>
      <c r="C244" s="17"/>
      <c r="D244" s="17">
        <v>2834157</v>
      </c>
      <c r="E244" s="27"/>
      <c r="F244" s="27"/>
    </row>
    <row r="245" spans="1:6" s="11" customFormat="1" ht="12.75">
      <c r="A245" s="59">
        <v>4324</v>
      </c>
      <c r="B245" s="88" t="s">
        <v>190</v>
      </c>
      <c r="C245" s="14"/>
      <c r="D245" s="17">
        <v>-2834157</v>
      </c>
      <c r="E245" s="27"/>
      <c r="F245" s="27"/>
    </row>
    <row r="246" spans="1:6" s="11" customFormat="1" ht="12.75">
      <c r="A246" s="16" t="s">
        <v>192</v>
      </c>
      <c r="B246" s="38"/>
      <c r="C246" s="14"/>
      <c r="D246" s="14">
        <f>SUM(D242:D245)</f>
        <v>-175884</v>
      </c>
      <c r="E246" s="27"/>
      <c r="F246" s="27"/>
    </row>
    <row r="247" spans="1:6" s="11" customFormat="1" ht="12.75">
      <c r="A247" s="16"/>
      <c r="B247" s="38"/>
      <c r="C247" s="14"/>
      <c r="D247" s="14"/>
      <c r="E247" s="27"/>
      <c r="F247" s="27"/>
    </row>
    <row r="248" spans="1:6" ht="12.75">
      <c r="A248" s="16" t="s">
        <v>80</v>
      </c>
      <c r="B248" s="38"/>
      <c r="C248" s="14"/>
      <c r="D248" s="14"/>
      <c r="E248" s="23"/>
      <c r="F248" s="23"/>
    </row>
    <row r="249" spans="1:6" ht="12.75">
      <c r="A249" s="56">
        <v>5011</v>
      </c>
      <c r="B249" s="39" t="s">
        <v>173</v>
      </c>
      <c r="C249" s="14"/>
      <c r="D249" s="17">
        <f>14366+2113</f>
        <v>16479</v>
      </c>
      <c r="E249" s="23"/>
      <c r="F249" s="23"/>
    </row>
    <row r="250" spans="1:6" ht="12.75">
      <c r="A250" s="34">
        <v>5018</v>
      </c>
      <c r="B250" s="39" t="s">
        <v>82</v>
      </c>
      <c r="C250" s="14"/>
      <c r="D250" s="17">
        <v>1329</v>
      </c>
      <c r="E250" s="23"/>
      <c r="F250" s="23"/>
    </row>
    <row r="251" spans="1:6" ht="12.75">
      <c r="A251" s="16" t="s">
        <v>81</v>
      </c>
      <c r="B251" s="38"/>
      <c r="C251" s="14"/>
      <c r="D251" s="14">
        <f>SUM(D249:D250)</f>
        <v>17808</v>
      </c>
      <c r="E251" s="23"/>
      <c r="F251" s="23"/>
    </row>
    <row r="252" spans="1:6" ht="12.75">
      <c r="A252" s="47"/>
      <c r="B252" s="35"/>
      <c r="C252" s="14"/>
      <c r="D252" s="14"/>
      <c r="E252" s="23"/>
      <c r="F252" s="23"/>
    </row>
    <row r="253" spans="1:6" ht="12.75">
      <c r="A253" s="16" t="s">
        <v>34</v>
      </c>
      <c r="B253" s="35"/>
      <c r="C253" s="14"/>
      <c r="D253" s="14"/>
      <c r="E253" s="23"/>
      <c r="F253" s="23"/>
    </row>
    <row r="254" spans="1:6" ht="12.75">
      <c r="A254" s="53">
        <v>2795</v>
      </c>
      <c r="B254" s="39" t="s">
        <v>31</v>
      </c>
      <c r="C254" s="17"/>
      <c r="D254" s="14">
        <f>D255+D256</f>
        <v>0</v>
      </c>
      <c r="E254" s="23"/>
      <c r="F254" s="23"/>
    </row>
    <row r="255" spans="1:6" ht="12.75">
      <c r="A255" s="53"/>
      <c r="B255" s="41" t="s">
        <v>16</v>
      </c>
      <c r="C255" s="17"/>
      <c r="D255" s="40">
        <v>5500</v>
      </c>
      <c r="E255" s="23"/>
      <c r="F255" s="23"/>
    </row>
    <row r="256" spans="1:6" ht="12.75">
      <c r="A256" s="53"/>
      <c r="B256" s="41" t="s">
        <v>113</v>
      </c>
      <c r="C256" s="17"/>
      <c r="D256" s="40">
        <v>-5500</v>
      </c>
      <c r="E256" s="23"/>
      <c r="F256" s="23"/>
    </row>
    <row r="257" spans="1:6" ht="12.75">
      <c r="A257" s="5">
        <v>2875</v>
      </c>
      <c r="B257" s="21" t="s">
        <v>116</v>
      </c>
      <c r="C257" s="2"/>
      <c r="D257" s="4">
        <f>D258+D259+D260</f>
        <v>0</v>
      </c>
      <c r="E257" s="23"/>
      <c r="F257" s="23"/>
    </row>
    <row r="258" spans="1:6" ht="12.75">
      <c r="A258" s="1"/>
      <c r="B258" s="3" t="s">
        <v>12</v>
      </c>
      <c r="C258" s="2"/>
      <c r="D258" s="3">
        <v>-58</v>
      </c>
      <c r="E258" s="23"/>
      <c r="F258" s="23"/>
    </row>
    <row r="259" spans="1:6" ht="12.75">
      <c r="A259" s="56"/>
      <c r="B259" s="3" t="s">
        <v>124</v>
      </c>
      <c r="C259" s="2"/>
      <c r="D259" s="3">
        <v>18</v>
      </c>
      <c r="E259" s="23"/>
      <c r="F259" s="23"/>
    </row>
    <row r="260" spans="1:6" ht="12.75">
      <c r="A260" s="53"/>
      <c r="B260" s="40" t="s">
        <v>32</v>
      </c>
      <c r="C260" s="17"/>
      <c r="D260" s="40">
        <v>40</v>
      </c>
      <c r="E260" s="23"/>
      <c r="F260" s="23"/>
    </row>
    <row r="261" spans="1:6" ht="12.75">
      <c r="A261" s="16" t="s">
        <v>43</v>
      </c>
      <c r="B261" s="35"/>
      <c r="C261" s="14"/>
      <c r="D261" s="14">
        <f>D254+D257</f>
        <v>0</v>
      </c>
      <c r="E261" s="23"/>
      <c r="F261" s="23"/>
    </row>
    <row r="262" spans="1:6" ht="12.75">
      <c r="A262" s="47"/>
      <c r="B262" s="35"/>
      <c r="C262" s="14"/>
      <c r="D262" s="14"/>
      <c r="E262" s="23"/>
      <c r="F262" s="23"/>
    </row>
    <row r="263" spans="1:6" ht="12.75">
      <c r="A263" s="16" t="s">
        <v>62</v>
      </c>
      <c r="B263" s="35"/>
      <c r="C263" s="14"/>
      <c r="D263" s="14"/>
      <c r="E263" s="23"/>
      <c r="F263" s="23"/>
    </row>
    <row r="264" spans="1:6" ht="12.75">
      <c r="A264" s="53">
        <v>3011</v>
      </c>
      <c r="B264" s="35" t="s">
        <v>83</v>
      </c>
      <c r="C264" s="77"/>
      <c r="D264" s="14">
        <f>D265+D266+D267+D268</f>
        <v>0</v>
      </c>
      <c r="E264" s="36"/>
      <c r="F264" s="23"/>
    </row>
    <row r="265" spans="1:6" ht="12.75">
      <c r="A265" s="53"/>
      <c r="B265" s="43" t="s">
        <v>7</v>
      </c>
      <c r="C265" s="77"/>
      <c r="D265" s="17">
        <v>35</v>
      </c>
      <c r="E265" s="36"/>
      <c r="F265" s="23"/>
    </row>
    <row r="266" spans="1:6" ht="12.75">
      <c r="A266" s="53"/>
      <c r="B266" s="68" t="s">
        <v>12</v>
      </c>
      <c r="C266" s="77"/>
      <c r="D266" s="17">
        <v>-35</v>
      </c>
      <c r="E266" s="36"/>
      <c r="F266" s="23"/>
    </row>
    <row r="267" spans="1:6" ht="12.75">
      <c r="A267" s="47"/>
      <c r="B267" s="42" t="s">
        <v>16</v>
      </c>
      <c r="C267" s="77"/>
      <c r="D267" s="40">
        <v>-1905</v>
      </c>
      <c r="E267" s="23"/>
      <c r="F267" s="23"/>
    </row>
    <row r="268" spans="1:6" ht="12.75">
      <c r="A268" s="47"/>
      <c r="B268" s="42" t="s">
        <v>54</v>
      </c>
      <c r="C268" s="77"/>
      <c r="D268" s="40">
        <v>1905</v>
      </c>
      <c r="E268" s="36"/>
      <c r="F268" s="23"/>
    </row>
    <row r="269" spans="1:6" ht="12.75">
      <c r="A269" s="53">
        <v>3021</v>
      </c>
      <c r="B269" s="35" t="s">
        <v>88</v>
      </c>
      <c r="C269" s="77"/>
      <c r="D269" s="77">
        <f>D270+D271+D272+D273+D274</f>
        <v>0</v>
      </c>
      <c r="E269" s="23"/>
      <c r="F269" s="23"/>
    </row>
    <row r="270" spans="1:6" ht="12.75">
      <c r="A270" s="53"/>
      <c r="B270" s="43" t="s">
        <v>7</v>
      </c>
      <c r="C270" s="77"/>
      <c r="D270" s="40">
        <v>17290</v>
      </c>
      <c r="E270" s="23"/>
      <c r="F270" s="23"/>
    </row>
    <row r="271" spans="1:6" ht="12.75">
      <c r="A271" s="53"/>
      <c r="B271" s="40" t="s">
        <v>14</v>
      </c>
      <c r="C271" s="77"/>
      <c r="D271" s="40">
        <v>-12290</v>
      </c>
      <c r="E271" s="23"/>
      <c r="F271" s="23"/>
    </row>
    <row r="272" spans="1:6" ht="12.75">
      <c r="A272" s="53"/>
      <c r="B272" s="68" t="s">
        <v>12</v>
      </c>
      <c r="C272" s="77"/>
      <c r="D272" s="40">
        <v>-5000</v>
      </c>
      <c r="E272" s="23"/>
      <c r="F272" s="23"/>
    </row>
    <row r="273" spans="1:6" ht="12.75">
      <c r="A273" s="47"/>
      <c r="B273" s="42" t="s">
        <v>16</v>
      </c>
      <c r="C273" s="77"/>
      <c r="D273" s="40">
        <f>-36609+2251</f>
        <v>-34358</v>
      </c>
      <c r="E273" s="23"/>
      <c r="F273" s="23"/>
    </row>
    <row r="274" spans="1:6" ht="12.75">
      <c r="A274" s="47"/>
      <c r="B274" s="42" t="s">
        <v>54</v>
      </c>
      <c r="C274" s="77"/>
      <c r="D274" s="40">
        <f>36609-2251</f>
        <v>34358</v>
      </c>
      <c r="E274" s="23"/>
      <c r="F274" s="23"/>
    </row>
    <row r="275" spans="1:6" ht="12.75">
      <c r="A275" s="16" t="s">
        <v>63</v>
      </c>
      <c r="B275" s="35"/>
      <c r="C275" s="14"/>
      <c r="D275" s="14">
        <f>D264+D269</f>
        <v>0</v>
      </c>
      <c r="E275" s="23"/>
      <c r="F275" s="23"/>
    </row>
    <row r="276" spans="1:6" ht="12.75">
      <c r="A276" s="47"/>
      <c r="B276" s="35"/>
      <c r="C276" s="14"/>
      <c r="D276" s="14"/>
      <c r="E276" s="23"/>
      <c r="F276" s="23"/>
    </row>
    <row r="277" spans="1:6" ht="12.75">
      <c r="A277" s="16" t="s">
        <v>30</v>
      </c>
      <c r="B277" s="35"/>
      <c r="C277" s="14"/>
      <c r="D277" s="14"/>
      <c r="E277" s="23"/>
      <c r="F277" s="23"/>
    </row>
    <row r="278" spans="1:6" ht="12.75">
      <c r="A278" s="56">
        <v>3059</v>
      </c>
      <c r="B278" s="35" t="s">
        <v>150</v>
      </c>
      <c r="C278" s="14"/>
      <c r="D278" s="14">
        <f>D279+D280</f>
        <v>0</v>
      </c>
      <c r="E278" s="23"/>
      <c r="F278" s="23"/>
    </row>
    <row r="279" spans="1:6" ht="12.75">
      <c r="A279" s="16"/>
      <c r="B279" s="42" t="s">
        <v>12</v>
      </c>
      <c r="C279" s="14"/>
      <c r="D279" s="40">
        <v>-12621</v>
      </c>
      <c r="E279" s="23"/>
      <c r="F279" s="23"/>
    </row>
    <row r="280" spans="1:6" ht="12.75">
      <c r="A280" s="16"/>
      <c r="B280" s="42" t="s">
        <v>16</v>
      </c>
      <c r="C280" s="14"/>
      <c r="D280" s="40">
        <v>12621</v>
      </c>
      <c r="E280" s="23"/>
      <c r="F280" s="23"/>
    </row>
    <row r="281" spans="1:6" ht="12.75">
      <c r="A281" s="53">
        <v>3081</v>
      </c>
      <c r="B281" s="35" t="s">
        <v>72</v>
      </c>
      <c r="C281" s="17"/>
      <c r="D281" s="14">
        <f>D282+D283</f>
        <v>0</v>
      </c>
      <c r="E281" s="23"/>
      <c r="F281" s="23"/>
    </row>
    <row r="282" spans="1:6" ht="12.75">
      <c r="A282" s="53"/>
      <c r="B282" s="42" t="s">
        <v>12</v>
      </c>
      <c r="C282" s="17"/>
      <c r="D282" s="40">
        <v>-465</v>
      </c>
      <c r="E282" s="36"/>
      <c r="F282" s="23"/>
    </row>
    <row r="283" spans="1:6" ht="12.75">
      <c r="A283" s="53"/>
      <c r="B283" s="22" t="s">
        <v>73</v>
      </c>
      <c r="C283" s="17"/>
      <c r="D283" s="40">
        <v>465</v>
      </c>
      <c r="E283" s="23"/>
      <c r="F283" s="23"/>
    </row>
    <row r="284" spans="1:6" ht="12.75">
      <c r="A284" s="53">
        <v>3111</v>
      </c>
      <c r="B284" s="69" t="s">
        <v>151</v>
      </c>
      <c r="C284" s="17"/>
      <c r="D284" s="77">
        <f>D285+D286</f>
        <v>0</v>
      </c>
      <c r="E284" s="23"/>
      <c r="F284" s="23"/>
    </row>
    <row r="285" spans="1:6" ht="12.75">
      <c r="A285" s="53"/>
      <c r="B285" s="42" t="s">
        <v>12</v>
      </c>
      <c r="C285" s="17"/>
      <c r="D285" s="40">
        <v>1</v>
      </c>
      <c r="E285" s="23"/>
      <c r="F285" s="23"/>
    </row>
    <row r="286" spans="1:6" ht="12.75">
      <c r="A286" s="53"/>
      <c r="B286" s="68" t="s">
        <v>45</v>
      </c>
      <c r="C286" s="17"/>
      <c r="D286" s="40">
        <v>-1</v>
      </c>
      <c r="E286" s="23"/>
      <c r="F286" s="23"/>
    </row>
    <row r="287" spans="1:6" ht="12.75">
      <c r="A287" s="53">
        <v>3142</v>
      </c>
      <c r="B287" s="69" t="s">
        <v>152</v>
      </c>
      <c r="C287" s="17"/>
      <c r="D287" s="77">
        <f>D288+D289+D290+D291+D292</f>
        <v>0</v>
      </c>
      <c r="E287" s="23"/>
      <c r="F287" s="23"/>
    </row>
    <row r="288" spans="1:6" ht="12.75">
      <c r="A288" s="53"/>
      <c r="B288" s="43" t="s">
        <v>7</v>
      </c>
      <c r="C288" s="17"/>
      <c r="D288" s="40">
        <v>72</v>
      </c>
      <c r="E288" s="23"/>
      <c r="F288" s="23"/>
    </row>
    <row r="289" spans="1:6" ht="12.75">
      <c r="A289" s="53"/>
      <c r="B289" s="40" t="s">
        <v>14</v>
      </c>
      <c r="C289" s="17"/>
      <c r="D289" s="40">
        <v>217</v>
      </c>
      <c r="E289" s="23"/>
      <c r="F289" s="23"/>
    </row>
    <row r="290" spans="1:6" ht="12.75">
      <c r="A290" s="53"/>
      <c r="B290" s="68" t="s">
        <v>12</v>
      </c>
      <c r="C290" s="17"/>
      <c r="D290" s="40">
        <v>-3060</v>
      </c>
      <c r="E290" s="23"/>
      <c r="F290" s="23"/>
    </row>
    <row r="291" spans="1:6" ht="12.75">
      <c r="A291" s="53"/>
      <c r="B291" s="68" t="s">
        <v>32</v>
      </c>
      <c r="C291" s="17"/>
      <c r="D291" s="40">
        <v>2000</v>
      </c>
      <c r="E291" s="23"/>
      <c r="F291" s="23"/>
    </row>
    <row r="292" spans="1:6" ht="12.75">
      <c r="A292" s="53"/>
      <c r="B292" s="68" t="s">
        <v>16</v>
      </c>
      <c r="C292" s="17"/>
      <c r="D292" s="40">
        <v>771</v>
      </c>
      <c r="E292" s="23"/>
      <c r="F292" s="23"/>
    </row>
    <row r="293" spans="1:6" ht="12.75">
      <c r="A293" s="53">
        <v>3145</v>
      </c>
      <c r="B293" s="69" t="s">
        <v>175</v>
      </c>
      <c r="C293" s="17"/>
      <c r="D293" s="77">
        <f>D294+D295+D296+D297</f>
        <v>0</v>
      </c>
      <c r="E293" s="23"/>
      <c r="F293" s="23"/>
    </row>
    <row r="294" spans="1:6" ht="12.75">
      <c r="A294" s="53"/>
      <c r="B294" s="43" t="s">
        <v>7</v>
      </c>
      <c r="C294" s="17"/>
      <c r="D294" s="40">
        <v>-255</v>
      </c>
      <c r="E294" s="23"/>
      <c r="F294" s="23"/>
    </row>
    <row r="295" spans="1:6" ht="12.75">
      <c r="A295" s="53"/>
      <c r="B295" s="40" t="s">
        <v>14</v>
      </c>
      <c r="C295" s="17"/>
      <c r="D295" s="40">
        <v>-200</v>
      </c>
      <c r="E295" s="23"/>
      <c r="F295" s="23"/>
    </row>
    <row r="296" spans="1:6" ht="12.75">
      <c r="A296" s="53"/>
      <c r="B296" s="68" t="s">
        <v>12</v>
      </c>
      <c r="C296" s="17"/>
      <c r="D296" s="40">
        <v>-1000</v>
      </c>
      <c r="E296" s="23"/>
      <c r="F296" s="23"/>
    </row>
    <row r="297" spans="1:6" ht="12.75">
      <c r="A297" s="53"/>
      <c r="B297" s="68" t="s">
        <v>32</v>
      </c>
      <c r="C297" s="17"/>
      <c r="D297" s="40">
        <v>1455</v>
      </c>
      <c r="E297" s="23"/>
      <c r="F297" s="23"/>
    </row>
    <row r="298" spans="1:6" ht="12.75">
      <c r="A298" s="53">
        <v>3201</v>
      </c>
      <c r="B298" s="69" t="s">
        <v>153</v>
      </c>
      <c r="C298" s="17"/>
      <c r="D298" s="77">
        <f>D299+D300+D301</f>
        <v>0</v>
      </c>
      <c r="E298" s="23"/>
      <c r="F298" s="23"/>
    </row>
    <row r="299" spans="1:6" ht="12.75">
      <c r="A299" s="53"/>
      <c r="B299" s="43" t="s">
        <v>7</v>
      </c>
      <c r="C299" s="17"/>
      <c r="D299" s="40">
        <v>9381</v>
      </c>
      <c r="E299" s="23"/>
      <c r="F299" s="23"/>
    </row>
    <row r="300" spans="1:6" ht="12.75">
      <c r="A300" s="53"/>
      <c r="B300" s="68" t="s">
        <v>12</v>
      </c>
      <c r="C300" s="17"/>
      <c r="D300" s="40">
        <v>-4381</v>
      </c>
      <c r="E300" s="23"/>
      <c r="F300" s="23"/>
    </row>
    <row r="301" spans="1:6" ht="12.75">
      <c r="A301" s="53"/>
      <c r="B301" s="68" t="s">
        <v>16</v>
      </c>
      <c r="C301" s="17"/>
      <c r="D301" s="40">
        <v>-5000</v>
      </c>
      <c r="E301" s="23"/>
      <c r="F301" s="23"/>
    </row>
    <row r="302" spans="1:6" ht="12.75">
      <c r="A302" s="53">
        <v>3202</v>
      </c>
      <c r="B302" s="69" t="s">
        <v>154</v>
      </c>
      <c r="C302" s="17"/>
      <c r="D302" s="77">
        <f>D303+D304+D305+D306</f>
        <v>0</v>
      </c>
      <c r="E302" s="23"/>
      <c r="F302" s="23"/>
    </row>
    <row r="303" spans="1:6" ht="12.75">
      <c r="A303" s="53"/>
      <c r="B303" s="43" t="s">
        <v>7</v>
      </c>
      <c r="C303" s="17"/>
      <c r="D303" s="40">
        <v>-1400</v>
      </c>
      <c r="E303" s="23"/>
      <c r="F303" s="23"/>
    </row>
    <row r="304" spans="1:6" ht="12.75">
      <c r="A304" s="53"/>
      <c r="B304" s="40" t="s">
        <v>14</v>
      </c>
      <c r="C304" s="17"/>
      <c r="D304" s="40">
        <v>-690</v>
      </c>
      <c r="E304" s="23"/>
      <c r="F304" s="23"/>
    </row>
    <row r="305" spans="1:6" ht="12.75">
      <c r="A305" s="53"/>
      <c r="B305" s="68" t="s">
        <v>12</v>
      </c>
      <c r="C305" s="17"/>
      <c r="D305" s="40">
        <v>-1060</v>
      </c>
      <c r="E305" s="23"/>
      <c r="F305" s="23"/>
    </row>
    <row r="306" spans="1:6" ht="12.75">
      <c r="A306" s="53"/>
      <c r="B306" s="68" t="s">
        <v>32</v>
      </c>
      <c r="C306" s="17"/>
      <c r="D306" s="40">
        <v>3150</v>
      </c>
      <c r="E306" s="23"/>
      <c r="F306" s="23"/>
    </row>
    <row r="307" spans="1:6" ht="12.75">
      <c r="A307" s="53">
        <v>3204</v>
      </c>
      <c r="B307" s="69" t="s">
        <v>155</v>
      </c>
      <c r="C307" s="17"/>
      <c r="D307" s="77">
        <f>D308+D309</f>
        <v>0</v>
      </c>
      <c r="E307" s="23"/>
      <c r="F307" s="23"/>
    </row>
    <row r="308" spans="1:6" ht="12.75">
      <c r="A308" s="53"/>
      <c r="B308" s="68" t="s">
        <v>12</v>
      </c>
      <c r="C308" s="17"/>
      <c r="D308" s="40">
        <v>-641</v>
      </c>
      <c r="E308" s="23"/>
      <c r="F308" s="23"/>
    </row>
    <row r="309" spans="1:6" ht="12.75">
      <c r="A309" s="53"/>
      <c r="B309" s="68" t="s">
        <v>16</v>
      </c>
      <c r="C309" s="17"/>
      <c r="D309" s="40">
        <v>641</v>
      </c>
      <c r="E309" s="23"/>
      <c r="F309" s="23"/>
    </row>
    <row r="310" spans="1:6" ht="12.75">
      <c r="A310" s="53">
        <v>3205</v>
      </c>
      <c r="B310" s="69" t="s">
        <v>156</v>
      </c>
      <c r="C310" s="17"/>
      <c r="D310" s="77">
        <f>D311+D312+D313</f>
        <v>0</v>
      </c>
      <c r="E310" s="23"/>
      <c r="F310" s="23"/>
    </row>
    <row r="311" spans="1:6" ht="12.75">
      <c r="A311" s="53"/>
      <c r="B311" s="68" t="s">
        <v>12</v>
      </c>
      <c r="C311" s="17"/>
      <c r="D311" s="40">
        <v>6350</v>
      </c>
      <c r="E311" s="23"/>
      <c r="F311" s="23"/>
    </row>
    <row r="312" spans="1:6" ht="12.75">
      <c r="A312" s="53"/>
      <c r="B312" s="68" t="s">
        <v>32</v>
      </c>
      <c r="C312" s="17"/>
      <c r="D312" s="40">
        <v>11850</v>
      </c>
      <c r="E312" s="23"/>
      <c r="F312" s="23"/>
    </row>
    <row r="313" spans="1:6" ht="12.75">
      <c r="A313" s="53"/>
      <c r="B313" s="68" t="s">
        <v>45</v>
      </c>
      <c r="C313" s="17"/>
      <c r="D313" s="40">
        <f>-18200</f>
        <v>-18200</v>
      </c>
      <c r="E313" s="23"/>
      <c r="F313" s="23"/>
    </row>
    <row r="314" spans="1:6" ht="12.75">
      <c r="A314" s="53">
        <v>3206</v>
      </c>
      <c r="B314" s="69" t="s">
        <v>157</v>
      </c>
      <c r="C314" s="17"/>
      <c r="D314" s="77">
        <f>D315+D316</f>
        <v>0</v>
      </c>
      <c r="E314" s="23"/>
      <c r="F314" s="23"/>
    </row>
    <row r="315" spans="1:6" ht="12.75">
      <c r="A315" s="53"/>
      <c r="B315" s="68" t="s">
        <v>12</v>
      </c>
      <c r="C315" s="17"/>
      <c r="D315" s="40">
        <v>30</v>
      </c>
      <c r="E315" s="23"/>
      <c r="F315" s="23"/>
    </row>
    <row r="316" spans="1:6" ht="12.75">
      <c r="A316" s="53"/>
      <c r="B316" s="68" t="s">
        <v>16</v>
      </c>
      <c r="C316" s="17"/>
      <c r="D316" s="40">
        <v>-30</v>
      </c>
      <c r="E316" s="23"/>
      <c r="F316" s="23"/>
    </row>
    <row r="317" spans="1:6" ht="12.75">
      <c r="A317" s="53">
        <v>3225</v>
      </c>
      <c r="B317" s="69" t="s">
        <v>74</v>
      </c>
      <c r="C317" s="17"/>
      <c r="D317" s="77">
        <f>D318+D319</f>
        <v>0</v>
      </c>
      <c r="E317" s="23"/>
      <c r="F317" s="23"/>
    </row>
    <row r="318" spans="1:6" ht="12.75">
      <c r="A318" s="53"/>
      <c r="B318" s="68" t="s">
        <v>12</v>
      </c>
      <c r="C318" s="17"/>
      <c r="D318" s="40">
        <v>-3</v>
      </c>
      <c r="E318" s="23"/>
      <c r="F318" s="23"/>
    </row>
    <row r="319" spans="1:6" ht="12.75">
      <c r="A319" s="53"/>
      <c r="B319" s="68" t="s">
        <v>32</v>
      </c>
      <c r="C319" s="17"/>
      <c r="D319" s="40">
        <v>3</v>
      </c>
      <c r="E319" s="23"/>
      <c r="F319" s="23"/>
    </row>
    <row r="320" spans="1:6" ht="12.75">
      <c r="A320" s="53">
        <v>3301</v>
      </c>
      <c r="B320" s="35" t="s">
        <v>46</v>
      </c>
      <c r="C320" s="17"/>
      <c r="D320" s="14">
        <f>D321+D322</f>
        <v>0</v>
      </c>
      <c r="E320" s="23"/>
      <c r="F320" s="23"/>
    </row>
    <row r="321" spans="1:6" ht="12.75">
      <c r="A321" s="53"/>
      <c r="B321" s="42" t="s">
        <v>12</v>
      </c>
      <c r="C321" s="17"/>
      <c r="D321" s="40">
        <v>-1190</v>
      </c>
      <c r="E321" s="23"/>
      <c r="F321" s="23"/>
    </row>
    <row r="322" spans="1:6" ht="12.75">
      <c r="A322" s="53"/>
      <c r="B322" s="42" t="s">
        <v>45</v>
      </c>
      <c r="C322" s="17"/>
      <c r="D322" s="40">
        <v>1190</v>
      </c>
      <c r="E322" s="23"/>
      <c r="F322" s="23"/>
    </row>
    <row r="323" spans="1:6" ht="12.75">
      <c r="A323" s="53">
        <v>3312</v>
      </c>
      <c r="B323" s="35" t="s">
        <v>160</v>
      </c>
      <c r="C323" s="17"/>
      <c r="D323" s="77">
        <f>D324+D325</f>
        <v>0</v>
      </c>
      <c r="E323" s="23"/>
      <c r="F323" s="23"/>
    </row>
    <row r="324" spans="1:6" ht="12.75">
      <c r="A324" s="53"/>
      <c r="B324" s="42" t="s">
        <v>12</v>
      </c>
      <c r="C324" s="17"/>
      <c r="D324" s="40">
        <v>244</v>
      </c>
      <c r="E324" s="23"/>
      <c r="F324" s="23"/>
    </row>
    <row r="325" spans="1:6" ht="12.75">
      <c r="A325" s="53"/>
      <c r="B325" s="42" t="s">
        <v>73</v>
      </c>
      <c r="C325" s="17"/>
      <c r="D325" s="40">
        <v>-244</v>
      </c>
      <c r="E325" s="23"/>
      <c r="F325" s="23"/>
    </row>
    <row r="326" spans="1:6" ht="12.75">
      <c r="A326" s="53">
        <v>3355</v>
      </c>
      <c r="B326" s="35" t="s">
        <v>163</v>
      </c>
      <c r="C326" s="17"/>
      <c r="D326" s="77">
        <f>D327+D328+D329</f>
        <v>0</v>
      </c>
      <c r="E326" s="23"/>
      <c r="F326" s="23"/>
    </row>
    <row r="327" spans="1:6" ht="12.75">
      <c r="A327" s="53"/>
      <c r="B327" s="43" t="s">
        <v>7</v>
      </c>
      <c r="C327" s="17"/>
      <c r="D327" s="40">
        <v>-1220</v>
      </c>
      <c r="E327" s="23"/>
      <c r="F327" s="23"/>
    </row>
    <row r="328" spans="1:6" ht="12.75">
      <c r="A328" s="53"/>
      <c r="B328" s="40" t="s">
        <v>14</v>
      </c>
      <c r="C328" s="17"/>
      <c r="D328" s="40">
        <v>-444</v>
      </c>
      <c r="E328" s="23"/>
      <c r="F328" s="23"/>
    </row>
    <row r="329" spans="1:6" ht="12.75">
      <c r="A329" s="53"/>
      <c r="B329" s="42" t="s">
        <v>12</v>
      </c>
      <c r="C329" s="17"/>
      <c r="D329" s="40">
        <v>1664</v>
      </c>
      <c r="E329" s="23"/>
      <c r="F329" s="23"/>
    </row>
    <row r="330" spans="1:6" ht="12.75">
      <c r="A330" s="53">
        <v>3412</v>
      </c>
      <c r="B330" s="35" t="s">
        <v>47</v>
      </c>
      <c r="C330" s="17"/>
      <c r="D330" s="14">
        <f>D331+D332+D333+D334+D335</f>
        <v>0</v>
      </c>
      <c r="E330" s="23"/>
      <c r="F330" s="23"/>
    </row>
    <row r="331" spans="1:6" ht="12.75">
      <c r="A331" s="53"/>
      <c r="B331" s="43" t="s">
        <v>7</v>
      </c>
      <c r="C331" s="17"/>
      <c r="D331" s="40">
        <v>-11300</v>
      </c>
      <c r="E331" s="23"/>
      <c r="F331" s="23"/>
    </row>
    <row r="332" spans="1:6" ht="12.75">
      <c r="A332" s="53"/>
      <c r="B332" s="40" t="s">
        <v>14</v>
      </c>
      <c r="C332" s="17"/>
      <c r="D332" s="40">
        <v>-1844</v>
      </c>
      <c r="E332" s="23"/>
      <c r="F332" s="23"/>
    </row>
    <row r="333" spans="1:6" ht="12.75">
      <c r="A333" s="53"/>
      <c r="B333" s="42" t="s">
        <v>12</v>
      </c>
      <c r="C333" s="17"/>
      <c r="D333" s="40">
        <v>6480</v>
      </c>
      <c r="E333" s="23"/>
      <c r="F333" s="23"/>
    </row>
    <row r="334" spans="1:6" ht="12.75">
      <c r="A334" s="53"/>
      <c r="B334" s="42" t="s">
        <v>32</v>
      </c>
      <c r="C334" s="17"/>
      <c r="D334" s="40">
        <v>900</v>
      </c>
      <c r="E334" s="23"/>
      <c r="F334" s="23"/>
    </row>
    <row r="335" spans="1:6" ht="12.75">
      <c r="A335" s="53"/>
      <c r="B335" s="42" t="s">
        <v>16</v>
      </c>
      <c r="C335" s="17"/>
      <c r="D335" s="40">
        <v>5764</v>
      </c>
      <c r="E335" s="23"/>
      <c r="F335" s="23"/>
    </row>
    <row r="336" spans="1:6" ht="12.75">
      <c r="A336" s="53">
        <v>3413</v>
      </c>
      <c r="B336" s="35" t="s">
        <v>164</v>
      </c>
      <c r="C336" s="17"/>
      <c r="D336" s="77">
        <f>D337+D338+D339+D340</f>
        <v>0</v>
      </c>
      <c r="E336" s="23"/>
      <c r="F336" s="23"/>
    </row>
    <row r="337" spans="1:6" ht="12.75">
      <c r="A337" s="53"/>
      <c r="B337" s="43" t="s">
        <v>7</v>
      </c>
      <c r="C337" s="17"/>
      <c r="D337" s="40">
        <v>-498</v>
      </c>
      <c r="E337" s="23"/>
      <c r="F337" s="23"/>
    </row>
    <row r="338" spans="1:6" ht="12.75">
      <c r="A338" s="53"/>
      <c r="B338" s="40" t="s">
        <v>14</v>
      </c>
      <c r="C338" s="17"/>
      <c r="D338" s="40">
        <v>-360</v>
      </c>
      <c r="E338" s="23"/>
      <c r="F338" s="23"/>
    </row>
    <row r="339" spans="1:6" ht="12.75">
      <c r="A339" s="53"/>
      <c r="B339" s="42" t="s">
        <v>12</v>
      </c>
      <c r="C339" s="17"/>
      <c r="D339" s="40">
        <v>-330</v>
      </c>
      <c r="E339" s="23"/>
      <c r="F339" s="23"/>
    </row>
    <row r="340" spans="1:6" ht="12.75">
      <c r="A340" s="53"/>
      <c r="B340" s="42" t="s">
        <v>16</v>
      </c>
      <c r="C340" s="17"/>
      <c r="D340" s="40">
        <v>1188</v>
      </c>
      <c r="E340" s="23"/>
      <c r="F340" s="23"/>
    </row>
    <row r="341" spans="1:6" ht="12.75">
      <c r="A341" s="53">
        <v>3415</v>
      </c>
      <c r="B341" s="35" t="s">
        <v>48</v>
      </c>
      <c r="C341" s="17"/>
      <c r="D341" s="14">
        <f>D342+D343+D344</f>
        <v>0</v>
      </c>
      <c r="E341" s="23"/>
      <c r="F341" s="23"/>
    </row>
    <row r="342" spans="1:6" ht="12.75">
      <c r="A342" s="53"/>
      <c r="B342" s="42" t="s">
        <v>12</v>
      </c>
      <c r="C342" s="17"/>
      <c r="D342" s="40">
        <v>-2630</v>
      </c>
      <c r="E342" s="23"/>
      <c r="F342" s="23"/>
    </row>
    <row r="343" spans="1:6" ht="12.75">
      <c r="A343" s="47"/>
      <c r="B343" s="42" t="s">
        <v>32</v>
      </c>
      <c r="C343" s="14"/>
      <c r="D343" s="40">
        <v>1750</v>
      </c>
      <c r="E343" s="23"/>
      <c r="F343" s="23"/>
    </row>
    <row r="344" spans="1:6" ht="12.75">
      <c r="A344" s="47"/>
      <c r="B344" s="42" t="s">
        <v>16</v>
      </c>
      <c r="C344" s="14"/>
      <c r="D344" s="40">
        <v>880</v>
      </c>
      <c r="E344" s="23"/>
      <c r="F344" s="23"/>
    </row>
    <row r="345" spans="1:6" ht="12.75">
      <c r="A345" s="53">
        <v>3421</v>
      </c>
      <c r="B345" s="35" t="s">
        <v>76</v>
      </c>
      <c r="C345" s="17"/>
      <c r="D345" s="14">
        <f>D346+D347+D348+D349</f>
        <v>0</v>
      </c>
      <c r="E345" s="23"/>
      <c r="F345" s="23"/>
    </row>
    <row r="346" spans="1:6" ht="12.75">
      <c r="A346" s="53"/>
      <c r="B346" s="43" t="s">
        <v>7</v>
      </c>
      <c r="C346" s="17"/>
      <c r="D346" s="40">
        <v>6117</v>
      </c>
      <c r="E346" s="23"/>
      <c r="F346" s="23"/>
    </row>
    <row r="347" spans="1:6" ht="12.75">
      <c r="A347" s="53"/>
      <c r="B347" s="40" t="s">
        <v>14</v>
      </c>
      <c r="C347" s="17"/>
      <c r="D347" s="40">
        <v>150</v>
      </c>
      <c r="E347" s="23"/>
      <c r="F347" s="23"/>
    </row>
    <row r="348" spans="1:6" ht="12.75">
      <c r="A348" s="47"/>
      <c r="B348" s="42" t="s">
        <v>12</v>
      </c>
      <c r="C348" s="14"/>
      <c r="D348" s="40">
        <v>-13267</v>
      </c>
      <c r="E348" s="23"/>
      <c r="F348" s="23"/>
    </row>
    <row r="349" spans="1:6" ht="12.75">
      <c r="A349" s="47"/>
      <c r="B349" s="42" t="s">
        <v>32</v>
      </c>
      <c r="C349" s="14"/>
      <c r="D349" s="40">
        <v>7000</v>
      </c>
      <c r="E349" s="23"/>
      <c r="F349" s="23"/>
    </row>
    <row r="350" spans="1:6" ht="12.75">
      <c r="A350" s="53">
        <v>3422</v>
      </c>
      <c r="B350" s="35" t="s">
        <v>77</v>
      </c>
      <c r="C350" s="17"/>
      <c r="D350" s="14">
        <f>D351+D352</f>
        <v>0</v>
      </c>
      <c r="E350" s="23"/>
      <c r="F350" s="23"/>
    </row>
    <row r="351" spans="1:6" ht="12.75">
      <c r="A351" s="47"/>
      <c r="B351" s="42" t="s">
        <v>12</v>
      </c>
      <c r="C351" s="14"/>
      <c r="D351" s="40">
        <v>-50</v>
      </c>
      <c r="E351" s="23"/>
      <c r="F351" s="23"/>
    </row>
    <row r="352" spans="1:6" ht="12.75">
      <c r="A352" s="47"/>
      <c r="B352" s="42" t="s">
        <v>16</v>
      </c>
      <c r="C352" s="14"/>
      <c r="D352" s="40">
        <v>50</v>
      </c>
      <c r="E352" s="23"/>
      <c r="F352" s="23"/>
    </row>
    <row r="353" spans="1:6" ht="12.75">
      <c r="A353" s="53">
        <v>3423</v>
      </c>
      <c r="B353" s="35" t="s">
        <v>49</v>
      </c>
      <c r="C353" s="17"/>
      <c r="D353" s="14">
        <f>D354+D355+D356</f>
        <v>0</v>
      </c>
      <c r="E353" s="23"/>
      <c r="F353" s="23"/>
    </row>
    <row r="354" spans="1:6" ht="12.75">
      <c r="A354" s="53"/>
      <c r="B354" s="3" t="s">
        <v>7</v>
      </c>
      <c r="C354" s="17"/>
      <c r="D354" s="40">
        <v>2100</v>
      </c>
      <c r="E354" s="23"/>
      <c r="F354" s="23"/>
    </row>
    <row r="355" spans="1:6" ht="12.75">
      <c r="A355" s="53"/>
      <c r="B355" s="22" t="s">
        <v>14</v>
      </c>
      <c r="C355" s="17"/>
      <c r="D355" s="40">
        <v>810</v>
      </c>
      <c r="E355" s="23"/>
      <c r="F355" s="23"/>
    </row>
    <row r="356" spans="1:6" ht="12.75">
      <c r="A356" s="53"/>
      <c r="B356" s="42" t="s">
        <v>12</v>
      </c>
      <c r="C356" s="17"/>
      <c r="D356" s="40">
        <v>-2910</v>
      </c>
      <c r="E356" s="23"/>
      <c r="F356" s="23"/>
    </row>
    <row r="357" spans="1:6" ht="12.75">
      <c r="A357" s="16" t="s">
        <v>50</v>
      </c>
      <c r="B357" s="35"/>
      <c r="C357" s="17"/>
      <c r="D357" s="14">
        <f>D278+D281+D284+D287+D293+D298+D302+D307+D310+D314+D317+D320+D323+D326+D330+D336+D341+D345+D350+D353</f>
        <v>0</v>
      </c>
      <c r="E357" s="23"/>
      <c r="F357" s="23"/>
    </row>
    <row r="358" spans="1:6" ht="12.75">
      <c r="A358" s="53"/>
      <c r="B358" s="35"/>
      <c r="C358" s="17"/>
      <c r="D358" s="17"/>
      <c r="E358" s="23"/>
      <c r="F358" s="23"/>
    </row>
    <row r="359" spans="1:6" ht="12.75">
      <c r="A359" s="16" t="s">
        <v>51</v>
      </c>
      <c r="B359" s="35"/>
      <c r="C359" s="17"/>
      <c r="D359" s="17"/>
      <c r="E359" s="23"/>
      <c r="F359" s="23"/>
    </row>
    <row r="360" spans="1:6" ht="12.75">
      <c r="A360" s="56">
        <v>3926</v>
      </c>
      <c r="B360" s="35" t="s">
        <v>168</v>
      </c>
      <c r="C360" s="17"/>
      <c r="D360" s="14">
        <f>D361+D362</f>
        <v>0</v>
      </c>
      <c r="E360" s="23"/>
      <c r="F360" s="23"/>
    </row>
    <row r="361" spans="1:6" ht="12.75">
      <c r="A361" s="16"/>
      <c r="B361" s="42" t="s">
        <v>32</v>
      </c>
      <c r="C361" s="17"/>
      <c r="D361" s="40">
        <v>300</v>
      </c>
      <c r="E361" s="23"/>
      <c r="F361" s="23"/>
    </row>
    <row r="362" spans="1:6" ht="12.75">
      <c r="A362" s="16"/>
      <c r="B362" s="42" t="s">
        <v>45</v>
      </c>
      <c r="C362" s="17"/>
      <c r="D362" s="40">
        <v>-300</v>
      </c>
      <c r="E362" s="23"/>
      <c r="F362" s="23"/>
    </row>
    <row r="363" spans="1:6" ht="12.75">
      <c r="A363" s="56">
        <v>3927</v>
      </c>
      <c r="B363" s="35" t="s">
        <v>169</v>
      </c>
      <c r="C363" s="17"/>
      <c r="D363" s="14">
        <f>D364+D365</f>
        <v>0</v>
      </c>
      <c r="E363" s="23"/>
      <c r="F363" s="23"/>
    </row>
    <row r="364" spans="1:6" ht="12.75">
      <c r="A364" s="16"/>
      <c r="B364" s="42" t="s">
        <v>32</v>
      </c>
      <c r="C364" s="17"/>
      <c r="D364" s="40">
        <v>-3000</v>
      </c>
      <c r="E364" s="23"/>
      <c r="F364" s="23"/>
    </row>
    <row r="365" spans="1:6" ht="12.75">
      <c r="A365" s="16"/>
      <c r="B365" s="42" t="s">
        <v>45</v>
      </c>
      <c r="C365" s="17"/>
      <c r="D365" s="40">
        <v>3000</v>
      </c>
      <c r="E365" s="23"/>
      <c r="F365" s="23"/>
    </row>
    <row r="366" spans="1:6" ht="12.75">
      <c r="A366" s="56">
        <v>3928</v>
      </c>
      <c r="B366" s="35" t="s">
        <v>170</v>
      </c>
      <c r="C366" s="17"/>
      <c r="D366" s="14">
        <f>D367+D368</f>
        <v>0</v>
      </c>
      <c r="E366" s="23"/>
      <c r="F366" s="23"/>
    </row>
    <row r="367" spans="1:6" ht="12.75">
      <c r="A367" s="16"/>
      <c r="B367" s="42" t="s">
        <v>16</v>
      </c>
      <c r="C367" s="17"/>
      <c r="D367" s="40">
        <v>-4155</v>
      </c>
      <c r="E367" s="23"/>
      <c r="F367" s="23"/>
    </row>
    <row r="368" spans="1:6" ht="12.75">
      <c r="A368" s="16"/>
      <c r="B368" s="42" t="s">
        <v>45</v>
      </c>
      <c r="C368" s="17"/>
      <c r="D368" s="40">
        <v>4155</v>
      </c>
      <c r="E368" s="23"/>
      <c r="F368" s="23"/>
    </row>
    <row r="369" spans="1:6" ht="12.75">
      <c r="A369" s="16" t="s">
        <v>52</v>
      </c>
      <c r="B369" s="35"/>
      <c r="C369" s="17"/>
      <c r="D369" s="14">
        <f>D360+D363+D366</f>
        <v>0</v>
      </c>
      <c r="E369" s="23"/>
      <c r="F369" s="23"/>
    </row>
    <row r="370" spans="1:6" ht="12.75">
      <c r="A370" s="34"/>
      <c r="B370" s="35"/>
      <c r="C370" s="17"/>
      <c r="D370" s="17"/>
      <c r="E370" s="23"/>
      <c r="F370" s="23"/>
    </row>
    <row r="371" spans="1:6" ht="12.75">
      <c r="A371" s="16" t="s">
        <v>53</v>
      </c>
      <c r="B371" s="35"/>
      <c r="C371" s="17"/>
      <c r="D371" s="17"/>
      <c r="E371" s="23"/>
      <c r="F371" s="23"/>
    </row>
    <row r="372" spans="1:6" ht="12.75">
      <c r="A372" s="34">
        <v>4021</v>
      </c>
      <c r="B372" s="35" t="s">
        <v>55</v>
      </c>
      <c r="C372" s="17"/>
      <c r="D372" s="14">
        <f>D373+D374</f>
        <v>0</v>
      </c>
      <c r="E372" s="23"/>
      <c r="F372" s="23"/>
    </row>
    <row r="373" spans="1:6" ht="12.75">
      <c r="A373" s="76"/>
      <c r="B373" s="42" t="s">
        <v>12</v>
      </c>
      <c r="C373" s="40"/>
      <c r="D373" s="40">
        <v>16</v>
      </c>
      <c r="E373" s="23"/>
      <c r="F373" s="23"/>
    </row>
    <row r="374" spans="1:6" ht="12.75">
      <c r="A374" s="34"/>
      <c r="B374" s="42" t="s">
        <v>54</v>
      </c>
      <c r="C374" s="40"/>
      <c r="D374" s="40">
        <v>-16</v>
      </c>
      <c r="E374" s="23"/>
      <c r="F374" s="23"/>
    </row>
    <row r="375" spans="1:6" ht="12.75">
      <c r="A375" s="34">
        <v>4022</v>
      </c>
      <c r="B375" s="35" t="s">
        <v>171</v>
      </c>
      <c r="C375" s="40"/>
      <c r="D375" s="14">
        <f>D376+D377</f>
        <v>0</v>
      </c>
      <c r="E375" s="23"/>
      <c r="F375" s="23"/>
    </row>
    <row r="376" spans="1:6" ht="12.75">
      <c r="A376" s="34"/>
      <c r="B376" s="42" t="s">
        <v>12</v>
      </c>
      <c r="C376" s="40"/>
      <c r="D376" s="40">
        <v>30000</v>
      </c>
      <c r="E376" s="23"/>
      <c r="F376" s="23"/>
    </row>
    <row r="377" spans="1:6" ht="12.75">
      <c r="A377" s="34"/>
      <c r="B377" s="42" t="s">
        <v>54</v>
      </c>
      <c r="C377" s="40"/>
      <c r="D377" s="40">
        <v>-30000</v>
      </c>
      <c r="E377" s="23"/>
      <c r="F377" s="23"/>
    </row>
    <row r="378" spans="1:6" ht="12.75">
      <c r="A378" s="34">
        <v>4121</v>
      </c>
      <c r="B378" s="35" t="s">
        <v>56</v>
      </c>
      <c r="C378" s="17"/>
      <c r="D378" s="14">
        <f>D379+D380</f>
        <v>0</v>
      </c>
      <c r="E378" s="23"/>
      <c r="F378" s="23"/>
    </row>
    <row r="379" spans="1:6" ht="12.75">
      <c r="A379" s="34"/>
      <c r="B379" s="42" t="s">
        <v>16</v>
      </c>
      <c r="C379" s="17"/>
      <c r="D379" s="40">
        <v>37620</v>
      </c>
      <c r="E379" s="23"/>
      <c r="F379" s="23"/>
    </row>
    <row r="380" spans="1:6" ht="12.75">
      <c r="A380" s="34"/>
      <c r="B380" s="42" t="s">
        <v>54</v>
      </c>
      <c r="C380" s="17"/>
      <c r="D380" s="40">
        <v>-37620</v>
      </c>
      <c r="E380" s="23"/>
      <c r="F380" s="23"/>
    </row>
    <row r="381" spans="1:6" ht="12.75">
      <c r="A381" s="34">
        <v>4126</v>
      </c>
      <c r="B381" s="35" t="s">
        <v>57</v>
      </c>
      <c r="C381" s="17"/>
      <c r="D381" s="14">
        <f>D382+D383</f>
        <v>0</v>
      </c>
      <c r="E381" s="36"/>
      <c r="F381" s="23"/>
    </row>
    <row r="382" spans="1:6" ht="12.75">
      <c r="A382" s="34"/>
      <c r="B382" s="42" t="s">
        <v>12</v>
      </c>
      <c r="C382" s="17"/>
      <c r="D382" s="40">
        <v>1050</v>
      </c>
      <c r="E382" s="23"/>
      <c r="F382" s="23"/>
    </row>
    <row r="383" spans="1:6" ht="12.75">
      <c r="A383" s="34"/>
      <c r="B383" s="42" t="s">
        <v>54</v>
      </c>
      <c r="C383" s="17"/>
      <c r="D383" s="40">
        <v>-1050</v>
      </c>
      <c r="E383" s="23"/>
      <c r="F383" s="23"/>
    </row>
    <row r="384" spans="1:6" ht="12.75">
      <c r="A384" s="85">
        <v>4141</v>
      </c>
      <c r="B384" s="80" t="s">
        <v>58</v>
      </c>
      <c r="C384" s="81"/>
      <c r="D384" s="87">
        <f>D385+D386+D387</f>
        <v>447</v>
      </c>
      <c r="E384" s="55"/>
      <c r="F384" s="23"/>
    </row>
    <row r="385" spans="1:6" ht="12.75">
      <c r="A385" s="34"/>
      <c r="B385" s="35" t="s">
        <v>12</v>
      </c>
      <c r="C385" s="17"/>
      <c r="D385" s="17">
        <v>-18000</v>
      </c>
      <c r="E385" s="23"/>
      <c r="F385" s="23"/>
    </row>
    <row r="386" spans="1:6" ht="12.75">
      <c r="A386" s="34"/>
      <c r="B386" s="42" t="s">
        <v>16</v>
      </c>
      <c r="C386" s="17"/>
      <c r="D386" s="40">
        <v>31653</v>
      </c>
      <c r="E386" s="23"/>
      <c r="F386" s="23"/>
    </row>
    <row r="387" spans="1:6" ht="12.75">
      <c r="A387" s="34"/>
      <c r="B387" s="42" t="s">
        <v>54</v>
      </c>
      <c r="C387" s="17"/>
      <c r="D387" s="40">
        <v>-13206</v>
      </c>
      <c r="E387" s="23"/>
      <c r="F387" s="23"/>
    </row>
    <row r="388" spans="1:6" ht="12.75">
      <c r="A388" s="16" t="s">
        <v>59</v>
      </c>
      <c r="B388" s="42"/>
      <c r="C388" s="17"/>
      <c r="D388" s="14">
        <f>D372+D375+D378+D381+D384</f>
        <v>447</v>
      </c>
      <c r="E388" s="27"/>
      <c r="F388" s="23"/>
    </row>
    <row r="389" spans="1:6" ht="12.75">
      <c r="A389" s="34"/>
      <c r="B389" s="42"/>
      <c r="C389" s="17"/>
      <c r="D389" s="40"/>
      <c r="E389" s="27"/>
      <c r="F389" s="23"/>
    </row>
    <row r="390" spans="1:6" ht="12.75">
      <c r="A390" s="16" t="s">
        <v>60</v>
      </c>
      <c r="B390" s="42"/>
      <c r="C390" s="17"/>
      <c r="D390" s="40"/>
      <c r="E390" s="27"/>
      <c r="F390" s="23"/>
    </row>
    <row r="391" spans="1:6" ht="12.75">
      <c r="A391" s="34">
        <v>5006</v>
      </c>
      <c r="B391" s="35" t="s">
        <v>172</v>
      </c>
      <c r="C391" s="17"/>
      <c r="D391" s="14">
        <f>D392+D393</f>
        <v>0</v>
      </c>
      <c r="E391" s="27"/>
      <c r="F391" s="23"/>
    </row>
    <row r="392" spans="1:6" ht="12.75">
      <c r="A392" s="16"/>
      <c r="B392" s="42" t="s">
        <v>16</v>
      </c>
      <c r="C392" s="17"/>
      <c r="D392" s="40">
        <v>-10000</v>
      </c>
      <c r="E392" s="27"/>
      <c r="F392" s="23"/>
    </row>
    <row r="393" spans="1:6" ht="12.75">
      <c r="A393" s="16"/>
      <c r="B393" s="42" t="s">
        <v>45</v>
      </c>
      <c r="C393" s="17"/>
      <c r="D393" s="40">
        <v>10000</v>
      </c>
      <c r="E393" s="27"/>
      <c r="F393" s="23"/>
    </row>
    <row r="394" spans="1:6" ht="12.75">
      <c r="A394" s="34">
        <v>5015</v>
      </c>
      <c r="B394" s="35" t="s">
        <v>78</v>
      </c>
      <c r="C394" s="17"/>
      <c r="D394" s="14">
        <f>D395+D396</f>
        <v>0</v>
      </c>
      <c r="E394" s="23"/>
      <c r="F394" s="23"/>
    </row>
    <row r="395" spans="1:6" ht="12.75">
      <c r="A395" s="34"/>
      <c r="B395" s="42" t="s">
        <v>12</v>
      </c>
      <c r="C395" s="17"/>
      <c r="D395" s="40">
        <v>9</v>
      </c>
      <c r="E395" s="23"/>
      <c r="F395" s="23"/>
    </row>
    <row r="396" spans="1:6" ht="12.75">
      <c r="A396" s="34"/>
      <c r="B396" s="42" t="s">
        <v>16</v>
      </c>
      <c r="C396" s="17"/>
      <c r="D396" s="40">
        <v>-9</v>
      </c>
      <c r="E396" s="23"/>
      <c r="F396" s="23"/>
    </row>
    <row r="397" spans="1:6" ht="12.75">
      <c r="A397" s="56">
        <v>5023</v>
      </c>
      <c r="B397" s="35" t="s">
        <v>79</v>
      </c>
      <c r="C397" s="17"/>
      <c r="D397" s="14">
        <f>D398+D399</f>
        <v>766048</v>
      </c>
      <c r="E397" s="23"/>
      <c r="F397" s="23"/>
    </row>
    <row r="398" spans="1:6" ht="12.75">
      <c r="A398" s="56"/>
      <c r="B398" s="42" t="s">
        <v>12</v>
      </c>
      <c r="C398" s="17"/>
      <c r="D398" s="40">
        <v>-3</v>
      </c>
      <c r="E398" s="23"/>
      <c r="F398" s="23"/>
    </row>
    <row r="399" spans="1:6" ht="12.75">
      <c r="A399" s="56"/>
      <c r="B399" s="42" t="s">
        <v>16</v>
      </c>
      <c r="C399" s="17"/>
      <c r="D399" s="40">
        <v>766051</v>
      </c>
      <c r="E399" s="23"/>
      <c r="F399" s="23"/>
    </row>
    <row r="400" spans="1:6" ht="12.75">
      <c r="A400" s="16" t="s">
        <v>61</v>
      </c>
      <c r="B400" s="42"/>
      <c r="C400" s="17"/>
      <c r="D400" s="14">
        <f>D391+D394+D397</f>
        <v>766048</v>
      </c>
      <c r="E400" s="23"/>
      <c r="F400" s="23"/>
    </row>
    <row r="401" spans="1:6" ht="12.75">
      <c r="A401" s="34"/>
      <c r="B401" s="42"/>
      <c r="C401" s="17"/>
      <c r="D401" s="40"/>
      <c r="E401" s="23"/>
      <c r="F401" s="23"/>
    </row>
    <row r="402" spans="1:6" ht="12.75">
      <c r="A402" s="14" t="s">
        <v>21</v>
      </c>
      <c r="B402" s="35"/>
      <c r="C402" s="17"/>
      <c r="D402" s="40"/>
      <c r="E402" s="23"/>
      <c r="F402" s="23"/>
    </row>
    <row r="403" spans="1:6" ht="12.75">
      <c r="A403" s="17">
        <v>6011</v>
      </c>
      <c r="B403" s="35" t="s">
        <v>19</v>
      </c>
      <c r="C403" s="17"/>
      <c r="D403" s="17">
        <v>-37927</v>
      </c>
      <c r="E403" s="27"/>
      <c r="F403" s="23"/>
    </row>
    <row r="404" spans="1:6" ht="12.75">
      <c r="A404" s="17">
        <v>6135</v>
      </c>
      <c r="B404" s="35" t="s">
        <v>197</v>
      </c>
      <c r="C404" s="17"/>
      <c r="D404" s="17">
        <v>61891</v>
      </c>
      <c r="E404" s="55"/>
      <c r="F404" s="23"/>
    </row>
    <row r="405" spans="1:6" ht="12.75">
      <c r="A405" s="17">
        <v>6142</v>
      </c>
      <c r="B405" s="35" t="s">
        <v>196</v>
      </c>
      <c r="C405" s="17"/>
      <c r="D405" s="17">
        <v>25000</v>
      </c>
      <c r="E405" s="55"/>
      <c r="F405" s="23"/>
    </row>
    <row r="406" spans="1:6" ht="12.75">
      <c r="A406" s="14" t="s">
        <v>22</v>
      </c>
      <c r="B406" s="35"/>
      <c r="C406" s="17"/>
      <c r="D406" s="14">
        <f>SUM(D403:D405)</f>
        <v>48964</v>
      </c>
      <c r="E406" s="55"/>
      <c r="F406" s="23"/>
    </row>
    <row r="407" spans="1:6" ht="12.75">
      <c r="A407" s="34"/>
      <c r="B407" s="44"/>
      <c r="C407" s="54"/>
      <c r="D407" s="45"/>
      <c r="E407" s="27"/>
      <c r="F407" s="23"/>
    </row>
    <row r="408" spans="1:6" ht="15">
      <c r="A408" s="12" t="s">
        <v>20</v>
      </c>
      <c r="B408" s="46"/>
      <c r="C408" s="14">
        <f>C122</f>
        <v>1391299</v>
      </c>
      <c r="D408" s="14">
        <f>SUM(D406+D400+D388+D369+D357+D275+D261+D251+D246+D239+D234+D200+D161+D129)</f>
        <v>1391299</v>
      </c>
      <c r="E408" s="23"/>
      <c r="F408" s="23"/>
    </row>
    <row r="409" spans="1:6" ht="12.75">
      <c r="A409" s="14"/>
      <c r="B409" s="46"/>
      <c r="C409" s="14"/>
      <c r="D409" s="14"/>
      <c r="E409" s="55"/>
      <c r="F409" s="23"/>
    </row>
    <row r="410" spans="1:6" ht="15">
      <c r="A410" s="12" t="s">
        <v>11</v>
      </c>
      <c r="B410" s="35"/>
      <c r="C410" s="14">
        <f>C31+C408</f>
        <v>1470687</v>
      </c>
      <c r="D410" s="14">
        <f>D31+D408</f>
        <v>1470687</v>
      </c>
      <c r="E410" s="27"/>
      <c r="F410" s="23"/>
    </row>
    <row r="411" spans="1:6" ht="12.75">
      <c r="A411" s="28"/>
      <c r="B411" s="28"/>
      <c r="C411" s="28"/>
      <c r="D411" s="28"/>
      <c r="E411" s="27"/>
      <c r="F411" s="23"/>
    </row>
    <row r="412" spans="1:6" ht="12.75">
      <c r="A412" s="23"/>
      <c r="B412" s="23"/>
      <c r="C412" s="29"/>
      <c r="D412" s="30"/>
      <c r="E412" s="23"/>
      <c r="F412" s="23"/>
    </row>
    <row r="413" spans="1:6" ht="12.75">
      <c r="A413" s="23"/>
      <c r="B413" s="23"/>
      <c r="C413" s="29"/>
      <c r="D413" s="30"/>
      <c r="E413" s="23"/>
      <c r="F413" s="23"/>
    </row>
    <row r="414" spans="1:6" ht="12.75">
      <c r="A414" s="23"/>
      <c r="B414" s="23"/>
      <c r="C414" s="29"/>
      <c r="D414" s="30"/>
      <c r="E414" s="23"/>
      <c r="F414" s="23"/>
    </row>
    <row r="415" spans="1:6" ht="12.75">
      <c r="A415" s="23"/>
      <c r="B415" s="23"/>
      <c r="C415" s="31"/>
      <c r="D415" s="30"/>
      <c r="E415" s="23"/>
      <c r="F415" s="23"/>
    </row>
    <row r="416" spans="1:6" ht="12.75">
      <c r="A416" s="23"/>
      <c r="B416" s="23"/>
      <c r="C416" s="31"/>
      <c r="D416" s="30"/>
      <c r="E416" s="23"/>
      <c r="F416" s="23"/>
    </row>
    <row r="417" spans="1:6" ht="12.75">
      <c r="A417" s="23"/>
      <c r="B417" s="23"/>
      <c r="C417" s="23"/>
      <c r="D417" s="23"/>
      <c r="E417" s="23"/>
      <c r="F417" s="23"/>
    </row>
    <row r="418" spans="1:4" ht="12.75">
      <c r="A418" s="23"/>
      <c r="B418" s="23"/>
      <c r="C418" s="23"/>
      <c r="D418" s="23"/>
    </row>
  </sheetData>
  <sheetProtection/>
  <mergeCells count="6">
    <mergeCell ref="A1:D1"/>
    <mergeCell ref="A2:D2"/>
    <mergeCell ref="A4:A5"/>
    <mergeCell ref="B4:B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  <headerFooter>
    <oddFooter>&amp;C&amp;P.oldal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Romhányi Ildikó</cp:lastModifiedBy>
  <cp:lastPrinted>2024-01-16T16:51:37Z</cp:lastPrinted>
  <dcterms:created xsi:type="dcterms:W3CDTF">2015-04-22T08:22:53Z</dcterms:created>
  <dcterms:modified xsi:type="dcterms:W3CDTF">2024-01-23T07:43:19Z</dcterms:modified>
  <cp:category/>
  <cp:version/>
  <cp:contentType/>
  <cp:contentStatus/>
</cp:coreProperties>
</file>