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30" windowHeight="11760" activeTab="0"/>
  </bookViews>
  <sheets>
    <sheet name="2023_09_04_ állapot" sheetId="1" r:id="rId1"/>
  </sheets>
  <definedNames/>
  <calcPr fullCalcOnLoad="1"/>
</workbook>
</file>

<file path=xl/sharedStrings.xml><?xml version="1.0" encoding="utf-8"?>
<sst xmlns="http://schemas.openxmlformats.org/spreadsheetml/2006/main" count="324" uniqueCount="160">
  <si>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</si>
  <si>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</si>
  <si>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</si>
  <si>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</si>
  <si>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</si>
  <si>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</si>
  <si>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1/b. sz. melléklet összesen</t>
  </si>
  <si>
    <t>Személyi juttatások</t>
  </si>
  <si>
    <t>Ferencvárosi Egyesített Bölcsődék</t>
  </si>
  <si>
    <t xml:space="preserve">FESZGYI   </t>
  </si>
  <si>
    <t xml:space="preserve">I. Állami pénzeszköz átvétellel kapcsolatos előirányzat módosítás </t>
  </si>
  <si>
    <t>Mindösszesen</t>
  </si>
  <si>
    <t>Dologi kiadások</t>
  </si>
  <si>
    <t>Települési önkormányzatok szoc. és gyermekj. és gyermekétk. feladatainak tám.</t>
  </si>
  <si>
    <t>Munkaad. terhelő jár. és szoc. hozzáj adó</t>
  </si>
  <si>
    <t>Sor-szám</t>
  </si>
  <si>
    <t>Beruházások</t>
  </si>
  <si>
    <t>1/c. sz. melléklet</t>
  </si>
  <si>
    <t>Munkaadókat terhelő jár. és szociális hozzájár.adó</t>
  </si>
  <si>
    <t>4. sz. melléklet összesen</t>
  </si>
  <si>
    <t>III. Testületi döntést igénylő előirányzat módosítás</t>
  </si>
  <si>
    <t>Általános tartalék</t>
  </si>
  <si>
    <t>III. Képviselőtestületi döntést igénylő előirányzat módosítások összesen</t>
  </si>
  <si>
    <t xml:space="preserve">6. sz. melléklet </t>
  </si>
  <si>
    <t>6. sz. melléklet mindösszesen</t>
  </si>
  <si>
    <t>3/c. sz. melléklet összesen</t>
  </si>
  <si>
    <t>5.sz.melléklet</t>
  </si>
  <si>
    <t>5.sz.melléklet összesen</t>
  </si>
  <si>
    <t>Tárgyévi finanszírozási megelőlegezések</t>
  </si>
  <si>
    <t>1/c. sz. melléklet összesen</t>
  </si>
  <si>
    <t>A 2023. évi költségvetés módosítása</t>
  </si>
  <si>
    <t>4. sz. melléklet</t>
  </si>
  <si>
    <t>FESZGYI</t>
  </si>
  <si>
    <r>
      <t xml:space="preserve">Fizetendő általános forgalmi adó  - Dologi kiadások </t>
    </r>
    <r>
      <rPr>
        <i/>
        <sz val="10"/>
        <rFont val="Arial"/>
        <family val="2"/>
      </rPr>
      <t>(FESZ épület felújítás fodított ÁFA)</t>
    </r>
  </si>
  <si>
    <t xml:space="preserve">   - 2023. május havi felmérés pótigény/lemondás</t>
  </si>
  <si>
    <t>6. sz. melléklet  összesen</t>
  </si>
  <si>
    <t>2. sz. melléklet Utcai szociális munka mindösszesen</t>
  </si>
  <si>
    <t xml:space="preserve">2. sz. melléklet Utcai szociális munka </t>
  </si>
  <si>
    <t>Utcai szociális munka (Menhely Alapítvány) - Dologi kiadások</t>
  </si>
  <si>
    <t>Talajterhelési díj</t>
  </si>
  <si>
    <r>
      <t>Egyéb működési célú támogatások bevételei államháztartáson belülről</t>
    </r>
    <r>
      <rPr>
        <sz val="8"/>
        <rFont val="Arial"/>
        <family val="2"/>
      </rPr>
      <t xml:space="preserve"> (Utcai szoc.munka kieg.tám. 1.062 eFt;  Autómentes nap 1.182 eFt)</t>
    </r>
  </si>
  <si>
    <t>Környezetvédelem</t>
  </si>
  <si>
    <t>3/c. sz. melléklet előirányzat módosítás Autómentes nap mindösszesen</t>
  </si>
  <si>
    <t>Önkormányzat kamat (FESZ kamat 41.662 eFt; kamat 156.589 eFt)</t>
  </si>
  <si>
    <r>
      <t xml:space="preserve">Ferencvárosi Intézményüzemeltetési Központ 283/2023.(VI.22.) KT </t>
    </r>
    <r>
      <rPr>
        <i/>
        <sz val="10"/>
        <rFont val="Arial CE"/>
        <family val="0"/>
      </rPr>
      <t>2023. évi táboroztatás</t>
    </r>
  </si>
  <si>
    <t>Ferencvárosi Pinceszínház 296/2023.(VI.22.) KT létszám emelés</t>
  </si>
  <si>
    <t xml:space="preserve">2. sz. melléklet </t>
  </si>
  <si>
    <t>FESZGYI  „Ferencváros felelősségvállalása a kapcsolati erőszak áldozataiért” 88/2023.(II.23.) KT határozat</t>
  </si>
  <si>
    <t xml:space="preserve">“Belső-Ferencváros akadálymentesítése, forgalomcsillapítás” 298/2023.(VI.22.) KT - Beruházás </t>
  </si>
  <si>
    <t xml:space="preserve">3/c. sz. melléklet előirányzat átcsoportosítás </t>
  </si>
  <si>
    <t>Parkoló Alap (298/2023. (VI.22.) KT akadálymentesítés - 199.000 eFt)</t>
  </si>
  <si>
    <t>Ferencvárosi Intézményüzemeltetési Központ</t>
  </si>
  <si>
    <t>Ferencvárosi Egyesített Bölcsöde</t>
  </si>
  <si>
    <t>Egyéb működési célú kiadások (2022.évi vállalkozási tevékenysége utáni adó)</t>
  </si>
  <si>
    <t>Egyéb működési célú kiadások</t>
  </si>
  <si>
    <t xml:space="preserve"> Helyi önkormányzatok működésének általános támogatása</t>
  </si>
  <si>
    <t xml:space="preserve">   -  Általános támogatási jogcímekhez nyújtott kiegészítő támogatás</t>
  </si>
  <si>
    <t>2. sz. melléklet (intézményi kérelem)</t>
  </si>
  <si>
    <t>FESZGYI   (műszakpótlék, helyettesítési díj, egyéb bérpótlékok))</t>
  </si>
  <si>
    <t>2. sz. melléklet (intézményi kérelem) mindösszesen</t>
  </si>
  <si>
    <t>3/c. sz. melléklet  Autómentes nap</t>
  </si>
  <si>
    <t xml:space="preserve">3/c. sz. melléklet </t>
  </si>
  <si>
    <t xml:space="preserve">2. sz. melléklet előirányzat átcsoportosítás </t>
  </si>
  <si>
    <t>Egyéb működési bevételek</t>
  </si>
  <si>
    <t>Egyéb működési célú átvett pénzeszköz</t>
  </si>
  <si>
    <t>2. sz. melléklet  KT Határozatok alapján</t>
  </si>
  <si>
    <t>2. sz. melléklet KT Határozatok mindösszesen</t>
  </si>
  <si>
    <t>Készletértékesítés</t>
  </si>
  <si>
    <t>FMK</t>
  </si>
  <si>
    <t>Közvetített szolgáltatások ellenértéke</t>
  </si>
  <si>
    <t>Egyéb működési célú támogatások bevételei államháztartáson belülről</t>
  </si>
  <si>
    <t>Pinceszínház</t>
  </si>
  <si>
    <t>Általános forgalmi adó visszatérítése</t>
  </si>
  <si>
    <t>Ferencvárosi Pinceszínház</t>
  </si>
  <si>
    <t>Csudafa Óvoda</t>
  </si>
  <si>
    <t>Csudafa Óvoda (helyettesítési díjak)</t>
  </si>
  <si>
    <t>Méhecske Óvoda</t>
  </si>
  <si>
    <t>Méhecske Óvoda  (helyettesítési díjak)</t>
  </si>
  <si>
    <t>Napfény Óvoda (helyettesítési díjak)</t>
  </si>
  <si>
    <t>2. sz. melléklet  mindösszesen</t>
  </si>
  <si>
    <t>2. sz. melléklet előirányzat átcsoportosítás mindösszesen</t>
  </si>
  <si>
    <t>Kerekerdő Óvoda</t>
  </si>
  <si>
    <t>Települési önkormányzatok egyes köznevelési feladatainak támogatása</t>
  </si>
  <si>
    <t>Közterületüzemeltetési egyéb feladatok</t>
  </si>
  <si>
    <t>Köztisztasági feladatok</t>
  </si>
  <si>
    <t>Kulturális, oktatási, egyházügyi és Nemzetiségi feladatok</t>
  </si>
  <si>
    <t>Önkormányzati szakmai feladatokkal kapcsolatos kiadások</t>
  </si>
  <si>
    <t>Helyi esélyegyenlőségi program végrehajtásával összefüggő feladatok</t>
  </si>
  <si>
    <t>Egyéb felhalmozási célú kiadások</t>
  </si>
  <si>
    <t>Részvételi költségvetés</t>
  </si>
  <si>
    <t>Egészségügyi prevenció</t>
  </si>
  <si>
    <t>Sport és szabadidős feladatok</t>
  </si>
  <si>
    <t>Hátrányos helyzetű diákok sport támogatása</t>
  </si>
  <si>
    <t>Testvérvárosi kapcsolatok</t>
  </si>
  <si>
    <t>Nemzetiségi Önkormányzat működési kiadásai - Dologi kiadások</t>
  </si>
  <si>
    <t>3/c. sz. melléklet előirányzat átcsoportosítás  mindösszesen</t>
  </si>
  <si>
    <t xml:space="preserve">3/d. sz. melléklet előirányzat átcsoportosítás </t>
  </si>
  <si>
    <t>Kulturális tevékenység, egyházi és civil szerv.támog támogatása</t>
  </si>
  <si>
    <t>Irodalmi  pályázat</t>
  </si>
  <si>
    <t>3/d. sz. melléklet előirányzat átcsoportosítás  mindösszesen</t>
  </si>
  <si>
    <t xml:space="preserve">4. sz. melléklet előirányzat átcsoportosítás </t>
  </si>
  <si>
    <t>Valéria tér felújítása</t>
  </si>
  <si>
    <t>Felújítások</t>
  </si>
  <si>
    <t xml:space="preserve">Egyéb közterületek felújítása, fejlesztése </t>
  </si>
  <si>
    <t>Soroksári út 84- Koppány utca 3. Épületbontás</t>
  </si>
  <si>
    <t>Felújításokkal kapcsolatos tervezések , MÁV csatorna tervezés</t>
  </si>
  <si>
    <t>Gát u. 24.-26. sz. ingatlan felújítás</t>
  </si>
  <si>
    <t>Önkormányzati lakások komfortosítása, lakások és helyiségek felújítása</t>
  </si>
  <si>
    <t>Telepy u. 34. személyfelvonó létesítése</t>
  </si>
  <si>
    <t>Veszélyelhárítás</t>
  </si>
  <si>
    <t>Településrendezési eszközök</t>
  </si>
  <si>
    <t>FESZ épületének felújítása</t>
  </si>
  <si>
    <t>4. sz. melléklet előirányzat átcsoportosítás mindösszesen</t>
  </si>
  <si>
    <t xml:space="preserve">5. sz. melléklet előirányzat átcsoportosítás </t>
  </si>
  <si>
    <t>Zöldfelületi kataszter, fakataszter elkészítése</t>
  </si>
  <si>
    <t>Epreserdő utcában parkolóhelyek kialakítása</t>
  </si>
  <si>
    <t>5. sz. melléklet előirányzat átcsoportosítás mindösszesen</t>
  </si>
  <si>
    <t>KF - rehabilitáció járulékos költségek - Dologi kiadások</t>
  </si>
  <si>
    <t xml:space="preserve">3/a. sz. melléklet előirányzat átcsoportosítás </t>
  </si>
  <si>
    <t>3/a. sz. melléklet előirányzat átcsoportosítás  mindösszesen</t>
  </si>
  <si>
    <t>Testvérvárosi kapcsolatok - Dologi kiadások (FIÜK balatonlellei táboroztatás)</t>
  </si>
  <si>
    <t>Nem önkormányzati tulajdonú lakóépületek veszélyelhárítása</t>
  </si>
  <si>
    <t xml:space="preserve">   - Szociális ágazati összevont pótlék 2023. V.- VIII. hó</t>
  </si>
  <si>
    <r>
      <t xml:space="preserve">2. sz. melléklet </t>
    </r>
    <r>
      <rPr>
        <i/>
        <sz val="10"/>
        <rFont val="Arial CE"/>
        <family val="0"/>
      </rPr>
      <t>(Szociális ágazati összevont pótlék 2023. V.- VIII. hó)</t>
    </r>
  </si>
  <si>
    <r>
      <t>2. sz. melléklet</t>
    </r>
    <r>
      <rPr>
        <b/>
        <i/>
        <sz val="10"/>
        <rFont val="Arial CE"/>
        <family val="0"/>
      </rPr>
      <t xml:space="preserve">  összesen </t>
    </r>
    <r>
      <rPr>
        <i/>
        <sz val="10"/>
        <rFont val="Arial CE"/>
        <family val="0"/>
      </rPr>
      <t>(Szociális ágazati összevont pótlék 2023. V.-VIII. hó)</t>
    </r>
  </si>
  <si>
    <r>
      <t xml:space="preserve">FESZ épületének felújítása - Felújítás </t>
    </r>
    <r>
      <rPr>
        <i/>
        <sz val="8"/>
        <rFont val="Arial CE"/>
        <family val="0"/>
      </rPr>
      <t>(FESZ épület felújítás fordított ÁFA - 119.347 eFt; FESZ kamat + 41.662 eFt)</t>
    </r>
  </si>
  <si>
    <t>Humánszolgáltatási feladatok - Dologi kiadások</t>
  </si>
  <si>
    <t>SNI-s és BTM-es gyermekek ellátása - Dologi kiadások</t>
  </si>
  <si>
    <t>Gyermeknevelési támogatás -   Ellátottak pénzbeli juttatásai</t>
  </si>
  <si>
    <t>Lakásfenntartási támogatás és lakhatáshoz kapcs.rendkívüli t. - Ellátottak pénzbeli juttatásai</t>
  </si>
  <si>
    <t>Lakbértámogatás -   Ellátottak pénzbeli juttatásai</t>
  </si>
  <si>
    <t>Jövedelemkiegészítő támogatás - Ellátottak pénzbeli juttatásai</t>
  </si>
  <si>
    <t>Adósságkezelési támogatás -  Ellátottak pénzbeli juttatásai</t>
  </si>
  <si>
    <t xml:space="preserve">Idősügyi Koncepció -   Dologi kiadások </t>
  </si>
  <si>
    <t>Jégpálya-  Egyéb működési célú kiadások</t>
  </si>
  <si>
    <t xml:space="preserve">Sport és szabadidős feladatok -  Dologi kiadások </t>
  </si>
  <si>
    <t>Csicsergő Óvoda</t>
  </si>
  <si>
    <t>Epres Óvoda</t>
  </si>
  <si>
    <t>Kicsi  Bocs Óvoda</t>
  </si>
  <si>
    <t>Liliom Óvoda</t>
  </si>
  <si>
    <t>Napfény Óvoda</t>
  </si>
  <si>
    <t>Ugrifüles Óvoda</t>
  </si>
  <si>
    <t>Díszkivilágítás</t>
  </si>
  <si>
    <t>2. sz. melléklet (2023. évi LII. törvény változása miatti bérrendezés)</t>
  </si>
  <si>
    <t>2. sz. melléklet (2023. évi LII. törvény változása miatti bérrendezés) összesen</t>
  </si>
  <si>
    <t>Szolgáltatások ellenértéke - Bérleti díjak</t>
  </si>
  <si>
    <t>FIÜK</t>
  </si>
  <si>
    <t>Kiszámlázott általános forgalmi adó</t>
  </si>
  <si>
    <t>FEBI</t>
  </si>
  <si>
    <t>Beruházások Aprókháza</t>
  </si>
  <si>
    <r>
      <t>Ferencvárosi Intézményüzemeltetési Központ (</t>
    </r>
    <r>
      <rPr>
        <i/>
        <sz val="10"/>
        <rFont val="Arial CE"/>
        <family val="0"/>
      </rPr>
      <t>étkeztetés, Testvérvárosi táboroztatás, műszakpótlék, rendkívüli munkavégzés)</t>
    </r>
  </si>
  <si>
    <t>Ferencvárosi Egyesített Bölcsődék (műszakpótlék, helyettesítési díj)</t>
  </si>
  <si>
    <t>Veszélyelhárítás - Dologi kiadások</t>
  </si>
  <si>
    <t>Dologi kiadások (étkeztetés 52.012 eFt; Testvérvárosi táboroztatás 2.048 eFt)</t>
  </si>
  <si>
    <t>Kicsi Bocs Óvoda</t>
  </si>
  <si>
    <t>Beruházás</t>
  </si>
  <si>
    <r>
      <t>FESZ Kft.</t>
    </r>
    <r>
      <rPr>
        <i/>
        <sz val="10"/>
        <rFont val="Arial CE"/>
        <family val="0"/>
      </rPr>
      <t xml:space="preserve"> -</t>
    </r>
    <r>
      <rPr>
        <sz val="10"/>
        <rFont val="Arial CE"/>
        <family val="0"/>
      </rPr>
      <t>Dologi kiadások</t>
    </r>
  </si>
  <si>
    <r>
      <t xml:space="preserve">FESZ Kft. </t>
    </r>
    <r>
      <rPr>
        <i/>
        <sz val="10"/>
        <rFont val="Arial CE"/>
        <family val="0"/>
      </rPr>
      <t>286/2023.(VI.22.) KT illetékfizetési kötelezettség -</t>
    </r>
    <r>
      <rPr>
        <sz val="10"/>
        <rFont val="Arial CE"/>
        <family val="0"/>
      </rPr>
      <t>Dologi kiadások</t>
    </r>
  </si>
  <si>
    <t>Lakáslemondás térítés, lakásbiztosíték visszafizetés - Egyéb felhalmozási célú kiadások</t>
  </si>
  <si>
    <t>Balázs Béla utca 27/B lakóépület felújítása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</si>
</sst>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  <numFmt numFmtId="181" formatCode="_(* #,##0.00_);_(* \(#,##0.00\);_(* &quot;-&quot;??_);_(@_)"/>
    <numFmt numFmtId="182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 CE"/>
      <family val="0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1" xfId="0" applyNumberFormat="1" applyFont="1" applyFill="1" applyBorder="1" applyAlignment="1" applyProtection="1">
      <alignment/>
      <protection locked="0"/>
    </xf>
    <xf numFmtId="3" fontId="23" fillId="0" borderId="10" xfId="57" applyNumberFormat="1" applyFont="1" applyFill="1" applyBorder="1">
      <alignment/>
      <protection/>
    </xf>
    <xf numFmtId="0" fontId="24" fillId="0" borderId="10" xfId="59" applyFont="1" applyFill="1" applyBorder="1" applyAlignment="1">
      <alignment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3" xfId="5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27" fillId="0" borderId="10" xfId="57" applyNumberFormat="1" applyFont="1" applyFill="1" applyBorder="1" applyAlignment="1">
      <alignment vertical="center"/>
      <protection/>
    </xf>
    <xf numFmtId="3" fontId="30" fillId="0" borderId="10" xfId="57" applyNumberFormat="1" applyFont="1" applyFill="1" applyBorder="1">
      <alignment/>
      <protection/>
    </xf>
    <xf numFmtId="3" fontId="30" fillId="0" borderId="10" xfId="57" applyNumberFormat="1" applyFont="1" applyFill="1" applyBorder="1" applyAlignment="1">
      <alignment vertical="center"/>
      <protection/>
    </xf>
    <xf numFmtId="3" fontId="0" fillId="0" borderId="14" xfId="57" applyNumberFormat="1" applyFont="1" applyFill="1" applyBorder="1">
      <alignment/>
      <protection/>
    </xf>
    <xf numFmtId="3" fontId="24" fillId="0" borderId="15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6" xfId="57" applyNumberFormat="1" applyFont="1" applyFill="1" applyBorder="1">
      <alignment/>
      <protection/>
    </xf>
    <xf numFmtId="3" fontId="26" fillId="0" borderId="16" xfId="57" applyNumberFormat="1" applyFont="1" applyFill="1" applyBorder="1">
      <alignment/>
      <protection/>
    </xf>
    <xf numFmtId="0" fontId="26" fillId="0" borderId="17" xfId="0" applyFont="1" applyFill="1" applyBorder="1" applyAlignment="1">
      <alignment horizontal="left"/>
    </xf>
    <xf numFmtId="0" fontId="16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left"/>
    </xf>
    <xf numFmtId="3" fontId="24" fillId="0" borderId="13" xfId="57" applyNumberFormat="1" applyFont="1" applyFill="1" applyBorder="1" applyAlignment="1">
      <alignment vertical="center"/>
      <protection/>
    </xf>
    <xf numFmtId="3" fontId="16" fillId="0" borderId="13" xfId="57" applyNumberFormat="1" applyFont="1" applyFill="1" applyBorder="1" applyAlignment="1">
      <alignment vertical="center"/>
      <protection/>
    </xf>
    <xf numFmtId="3" fontId="25" fillId="0" borderId="10" xfId="57" applyNumberFormat="1" applyFont="1" applyFill="1" applyBorder="1">
      <alignment/>
      <protection/>
    </xf>
    <xf numFmtId="0" fontId="26" fillId="0" borderId="10" xfId="59" applyFont="1" applyFill="1" applyBorder="1" applyAlignment="1">
      <alignment/>
      <protection/>
    </xf>
    <xf numFmtId="0" fontId="24" fillId="0" borderId="13" xfId="59" applyFont="1" applyFill="1" applyBorder="1" applyAlignment="1">
      <alignment/>
      <protection/>
    </xf>
    <xf numFmtId="3" fontId="16" fillId="0" borderId="15" xfId="57" applyNumberFormat="1" applyFont="1" applyFill="1" applyBorder="1">
      <alignment/>
      <protection/>
    </xf>
    <xf numFmtId="3" fontId="0" fillId="0" borderId="14" xfId="57" applyNumberFormat="1" applyFont="1" applyFill="1" applyBorder="1" applyAlignment="1">
      <alignment vertical="center"/>
      <protection/>
    </xf>
    <xf numFmtId="0" fontId="29" fillId="0" borderId="14" xfId="59" applyFont="1" applyFill="1" applyBorder="1" applyAlignment="1">
      <alignment vertical="center"/>
      <protection/>
    </xf>
    <xf numFmtId="3" fontId="24" fillId="0" borderId="12" xfId="57" applyNumberFormat="1" applyFont="1" applyFill="1" applyBorder="1" applyAlignment="1">
      <alignment vertical="center"/>
      <protection/>
    </xf>
    <xf numFmtId="3" fontId="16" fillId="0" borderId="12" xfId="57" applyNumberFormat="1" applyFont="1" applyFill="1" applyBorder="1" applyAlignment="1">
      <alignment vertical="center"/>
      <protection/>
    </xf>
    <xf numFmtId="3" fontId="31" fillId="0" borderId="10" xfId="57" applyNumberFormat="1" applyFont="1" applyFill="1" applyBorder="1" applyAlignment="1">
      <alignment vertical="center"/>
      <protection/>
    </xf>
    <xf numFmtId="3" fontId="26" fillId="0" borderId="12" xfId="57" applyNumberFormat="1" applyFont="1" applyFill="1" applyBorder="1" applyAlignment="1">
      <alignment vertical="center"/>
      <protection/>
    </xf>
    <xf numFmtId="3" fontId="31" fillId="0" borderId="14" xfId="57" applyNumberFormat="1" applyFont="1" applyFill="1" applyBorder="1" applyAlignment="1">
      <alignment vertical="center"/>
      <protection/>
    </xf>
    <xf numFmtId="3" fontId="2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3" fontId="26" fillId="0" borderId="14" xfId="57" applyNumberFormat="1" applyFont="1" applyFill="1" applyBorder="1" applyAlignment="1">
      <alignment vertical="center"/>
      <protection/>
    </xf>
    <xf numFmtId="3" fontId="26" fillId="0" borderId="10" xfId="57" applyNumberFormat="1" applyFont="1" applyFill="1" applyBorder="1" applyAlignment="1">
      <alignment vertical="center"/>
      <protection/>
    </xf>
    <xf numFmtId="0" fontId="29" fillId="0" borderId="14" xfId="58" applyFont="1" applyFill="1" applyBorder="1" applyAlignment="1">
      <alignment vertical="center"/>
      <protection/>
    </xf>
    <xf numFmtId="3" fontId="30" fillId="0" borderId="15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31" fillId="0" borderId="10" xfId="57" applyNumberFormat="1" applyFont="1" applyFill="1" applyBorder="1">
      <alignment/>
      <protection/>
    </xf>
    <xf numFmtId="3" fontId="0" fillId="0" borderId="13" xfId="57" applyNumberFormat="1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 horizontal="left"/>
    </xf>
    <xf numFmtId="3" fontId="0" fillId="0" borderId="15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16" fillId="0" borderId="15" xfId="57" applyNumberFormat="1" applyFont="1" applyFill="1" applyBorder="1">
      <alignment/>
      <protection/>
    </xf>
    <xf numFmtId="3" fontId="31" fillId="0" borderId="14" xfId="57" applyNumberFormat="1" applyFont="1" applyFill="1" applyBorder="1">
      <alignment/>
      <protection/>
    </xf>
    <xf numFmtId="3" fontId="26" fillId="0" borderId="16" xfId="0" applyNumberFormat="1" applyFont="1" applyFill="1" applyBorder="1" applyAlignment="1">
      <alignment vertical="center"/>
    </xf>
    <xf numFmtId="0" fontId="29" fillId="0" borderId="12" xfId="59" applyFont="1" applyFill="1" applyBorder="1" applyAlignment="1">
      <alignment vertical="center"/>
      <protection/>
    </xf>
    <xf numFmtId="3" fontId="16" fillId="0" borderId="18" xfId="57" applyNumberFormat="1" applyFont="1" applyFill="1" applyBorder="1">
      <alignment/>
      <protection/>
    </xf>
    <xf numFmtId="3" fontId="0" fillId="0" borderId="14" xfId="57" applyNumberFormat="1" applyFont="1" applyFill="1" applyBorder="1" applyAlignment="1">
      <alignment horizontal="left" vertical="center"/>
      <protection/>
    </xf>
    <xf numFmtId="3" fontId="0" fillId="0" borderId="10" xfId="57" applyNumberFormat="1" applyFont="1" applyFill="1" applyBorder="1" applyAlignment="1">
      <alignment horizontal="right" vertical="center"/>
      <protection/>
    </xf>
    <xf numFmtId="3" fontId="16" fillId="0" borderId="18" xfId="57" applyNumberFormat="1" applyFont="1" applyFill="1" applyBorder="1" applyAlignment="1">
      <alignment vertical="center"/>
      <protection/>
    </xf>
    <xf numFmtId="3" fontId="16" fillId="0" borderId="15" xfId="57" applyNumberFormat="1" applyFont="1" applyFill="1" applyBorder="1" applyAlignment="1">
      <alignment vertical="center"/>
      <protection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3" fontId="34" fillId="0" borderId="10" xfId="57" applyNumberFormat="1" applyFont="1" applyFill="1" applyBorder="1" applyAlignment="1">
      <alignment vertical="center"/>
      <protection/>
    </xf>
    <xf numFmtId="3" fontId="0" fillId="24" borderId="10" xfId="57" applyNumberFormat="1" applyFont="1" applyFill="1" applyBorder="1" applyAlignment="1">
      <alignment vertical="center"/>
      <protection/>
    </xf>
    <xf numFmtId="3" fontId="0" fillId="24" borderId="14" xfId="57" applyNumberFormat="1" applyFont="1" applyFill="1" applyBorder="1" applyAlignment="1">
      <alignment vertical="center"/>
      <protection/>
    </xf>
    <xf numFmtId="3" fontId="30" fillId="24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>
      <alignment/>
      <protection/>
    </xf>
    <xf numFmtId="3" fontId="31" fillId="0" borderId="19" xfId="57" applyNumberFormat="1" applyFont="1" applyFill="1" applyBorder="1" applyAlignment="1">
      <alignment vertical="center"/>
      <protection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4" fillId="0" borderId="20" xfId="57" applyNumberFormat="1" applyFont="1" applyFill="1" applyBorder="1" applyAlignment="1">
      <alignment horizontal="center" vertical="center" wrapText="1"/>
      <protection/>
    </xf>
    <xf numFmtId="3" fontId="24" fillId="0" borderId="15" xfId="57" applyNumberFormat="1" applyFont="1" applyFill="1" applyBorder="1" applyAlignment="1">
      <alignment horizontal="center" vertical="center" wrapText="1"/>
      <protection/>
    </xf>
    <xf numFmtId="3" fontId="23" fillId="0" borderId="20" xfId="57" applyNumberFormat="1" applyFont="1" applyFill="1" applyBorder="1" applyAlignment="1">
      <alignment horizontal="center" vertical="center"/>
      <protection/>
    </xf>
    <xf numFmtId="3" fontId="23" fillId="0" borderId="15" xfId="57" applyNumberFormat="1" applyFont="1" applyFill="1" applyBorder="1" applyAlignment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352"/>
  <sheetViews>
    <sheetView tabSelected="1" view="pageBreakPreview" zoomScale="60" zoomScalePageLayoutView="0" workbookViewId="0" topLeftCell="A280">
      <selection activeCell="A153" sqref="A153:IV153"/>
    </sheetView>
  </sheetViews>
  <sheetFormatPr defaultColWidth="9.140625" defaultRowHeight="12.75"/>
  <cols>
    <col min="1" max="1" width="5.8515625" style="0" customWidth="1"/>
    <col min="2" max="2" width="83.28125" style="0" customWidth="1"/>
    <col min="3" max="4" width="11.7109375" style="0" customWidth="1"/>
  </cols>
  <sheetData>
    <row r="1" spans="1:4" ht="15.75">
      <c r="A1" s="67" t="s">
        <v>30</v>
      </c>
      <c r="B1" s="68"/>
      <c r="C1" s="68"/>
      <c r="D1" s="68"/>
    </row>
    <row r="2" spans="1:4" ht="12.75">
      <c r="A2" s="69"/>
      <c r="B2" s="70"/>
      <c r="C2" s="70"/>
      <c r="D2" s="70"/>
    </row>
    <row r="3" spans="1:4" ht="15.75">
      <c r="A3" s="59"/>
      <c r="B3" s="58"/>
      <c r="C3" s="58"/>
      <c r="D3" s="60" t="s">
        <v>0</v>
      </c>
    </row>
    <row r="4" spans="1:4" ht="15" customHeight="1">
      <c r="A4" s="71" t="s">
        <v>15</v>
      </c>
      <c r="B4" s="73" t="s">
        <v>1</v>
      </c>
      <c r="C4" s="73" t="s">
        <v>2</v>
      </c>
      <c r="D4" s="73" t="s">
        <v>3</v>
      </c>
    </row>
    <row r="5" spans="1:4" ht="15" customHeight="1">
      <c r="A5" s="72"/>
      <c r="B5" s="74"/>
      <c r="C5" s="74"/>
      <c r="D5" s="74"/>
    </row>
    <row r="6" spans="1:4" ht="15">
      <c r="A6" s="6"/>
      <c r="B6" s="6"/>
      <c r="C6" s="2"/>
      <c r="D6" s="2"/>
    </row>
    <row r="7" spans="1:4" ht="15">
      <c r="A7" s="6" t="s">
        <v>4</v>
      </c>
      <c r="B7" s="6"/>
      <c r="C7" s="2"/>
      <c r="D7" s="2"/>
    </row>
    <row r="8" spans="1:4" ht="15">
      <c r="A8" s="6"/>
      <c r="B8" s="6"/>
      <c r="C8" s="2"/>
      <c r="D8" s="2"/>
    </row>
    <row r="9" spans="1:4" ht="15">
      <c r="A9" s="2" t="s">
        <v>5</v>
      </c>
      <c r="B9" s="6"/>
      <c r="C9" s="2"/>
      <c r="D9" s="2"/>
    </row>
    <row r="10" spans="1:4" ht="12.75">
      <c r="A10" s="2">
        <v>1011</v>
      </c>
      <c r="B10" s="7" t="s">
        <v>55</v>
      </c>
      <c r="C10" s="2">
        <f>C11</f>
        <v>35636</v>
      </c>
      <c r="D10" s="2"/>
    </row>
    <row r="11" spans="1:4" ht="12.75">
      <c r="A11" s="2"/>
      <c r="B11" s="26" t="s">
        <v>56</v>
      </c>
      <c r="C11" s="3">
        <v>35636</v>
      </c>
      <c r="D11" s="2"/>
    </row>
    <row r="12" spans="1:4" ht="12.75">
      <c r="A12" s="2">
        <v>1012</v>
      </c>
      <c r="B12" s="7" t="s">
        <v>82</v>
      </c>
      <c r="C12" s="4">
        <f>C13</f>
        <v>22401</v>
      </c>
      <c r="D12" s="2"/>
    </row>
    <row r="13" spans="1:4" ht="12.75">
      <c r="A13" s="4"/>
      <c r="B13" s="26" t="s">
        <v>34</v>
      </c>
      <c r="C13" s="3">
        <v>22401</v>
      </c>
      <c r="D13" s="2"/>
    </row>
    <row r="14" spans="1:4" ht="12.75">
      <c r="A14" s="4">
        <v>1013</v>
      </c>
      <c r="B14" s="7" t="s">
        <v>13</v>
      </c>
      <c r="C14" s="2">
        <f>C15+C16</f>
        <v>104204</v>
      </c>
      <c r="D14" s="2"/>
    </row>
    <row r="15" spans="1:4" ht="12.75">
      <c r="A15" s="4"/>
      <c r="B15" s="26" t="s">
        <v>122</v>
      </c>
      <c r="C15" s="3">
        <v>61923</v>
      </c>
      <c r="D15" s="2"/>
    </row>
    <row r="16" spans="1:4" ht="12.75">
      <c r="A16" s="4"/>
      <c r="B16" s="26" t="s">
        <v>34</v>
      </c>
      <c r="C16" s="3">
        <v>42281</v>
      </c>
      <c r="D16" s="2"/>
    </row>
    <row r="17" spans="1:4" ht="15">
      <c r="A17" s="4" t="s">
        <v>6</v>
      </c>
      <c r="B17" s="6"/>
      <c r="C17" s="2">
        <f>C10+C12+C14</f>
        <v>162241</v>
      </c>
      <c r="D17" s="2"/>
    </row>
    <row r="18" spans="1:4" ht="15">
      <c r="A18" s="4"/>
      <c r="B18" s="6"/>
      <c r="C18" s="2"/>
      <c r="D18" s="2"/>
    </row>
    <row r="19" spans="1:4" ht="15">
      <c r="A19" s="27" t="s">
        <v>123</v>
      </c>
      <c r="B19" s="6"/>
      <c r="C19" s="2"/>
      <c r="D19" s="2"/>
    </row>
    <row r="20" spans="1:4" ht="12.75" customHeight="1">
      <c r="A20" s="1">
        <v>2850</v>
      </c>
      <c r="B20" s="18" t="s">
        <v>8</v>
      </c>
      <c r="C20" s="2"/>
      <c r="D20" s="25">
        <f>D21+D22</f>
        <v>4668</v>
      </c>
    </row>
    <row r="21" spans="1:4" ht="12.75" customHeight="1">
      <c r="A21" s="1"/>
      <c r="B21" s="19" t="s">
        <v>7</v>
      </c>
      <c r="C21" s="2"/>
      <c r="D21" s="3">
        <v>4131</v>
      </c>
    </row>
    <row r="22" spans="1:4" ht="12.75" customHeight="1">
      <c r="A22" s="1"/>
      <c r="B22" s="20" t="s">
        <v>14</v>
      </c>
      <c r="C22" s="2"/>
      <c r="D22" s="3">
        <v>537</v>
      </c>
    </row>
    <row r="23" spans="1:4" ht="12.75" customHeight="1">
      <c r="A23" s="5">
        <v>2875</v>
      </c>
      <c r="B23" s="21" t="s">
        <v>9</v>
      </c>
      <c r="C23" s="2"/>
      <c r="D23" s="25">
        <f>D24+D25</f>
        <v>57255</v>
      </c>
    </row>
    <row r="24" spans="1:4" ht="12.75" customHeight="1">
      <c r="A24" s="1"/>
      <c r="B24" s="3" t="s">
        <v>7</v>
      </c>
      <c r="C24" s="2"/>
      <c r="D24" s="3">
        <v>50668</v>
      </c>
    </row>
    <row r="25" spans="1:4" ht="12.75" customHeight="1">
      <c r="A25" s="1"/>
      <c r="B25" s="22" t="s">
        <v>14</v>
      </c>
      <c r="C25" s="2"/>
      <c r="D25" s="3">
        <v>6587</v>
      </c>
    </row>
    <row r="26" spans="1:4" ht="12.75" customHeight="1">
      <c r="A26" s="4" t="s">
        <v>124</v>
      </c>
      <c r="B26" s="19"/>
      <c r="C26" s="2"/>
      <c r="D26" s="2">
        <f>D20+D23</f>
        <v>61923</v>
      </c>
    </row>
    <row r="27" spans="1:4" ht="12.75">
      <c r="A27" s="2"/>
      <c r="B27" s="8"/>
      <c r="C27" s="2"/>
      <c r="D27" s="2"/>
    </row>
    <row r="28" spans="1:4" ht="12.75">
      <c r="A28" s="14" t="s">
        <v>23</v>
      </c>
      <c r="B28" s="15"/>
      <c r="C28" s="2"/>
      <c r="D28" s="2"/>
    </row>
    <row r="29" spans="1:4" ht="12.75">
      <c r="A29" s="17">
        <v>6011</v>
      </c>
      <c r="B29" s="15" t="s">
        <v>21</v>
      </c>
      <c r="C29" s="2"/>
      <c r="D29" s="3">
        <f>C10+C13+C16</f>
        <v>100318</v>
      </c>
    </row>
    <row r="30" spans="1:4" ht="12.75">
      <c r="A30" s="14" t="s">
        <v>35</v>
      </c>
      <c r="B30" s="8"/>
      <c r="C30" s="2"/>
      <c r="D30" s="2">
        <f>D29</f>
        <v>100318</v>
      </c>
    </row>
    <row r="31" spans="1:4" ht="12.75">
      <c r="A31" s="2"/>
      <c r="B31" s="8"/>
      <c r="C31" s="2"/>
      <c r="D31" s="2"/>
    </row>
    <row r="32" spans="1:4" ht="15">
      <c r="A32" s="9" t="s">
        <v>10</v>
      </c>
      <c r="B32" s="6"/>
      <c r="C32" s="2">
        <f>C17</f>
        <v>162241</v>
      </c>
      <c r="D32" s="2">
        <f>SUM(D20+D23)+D30</f>
        <v>162241</v>
      </c>
    </row>
    <row r="33" spans="1:4" ht="15">
      <c r="A33" s="10"/>
      <c r="B33" s="6"/>
      <c r="C33" s="2"/>
      <c r="D33" s="2"/>
    </row>
    <row r="34" spans="1:4" ht="15">
      <c r="A34" s="10" t="s">
        <v>20</v>
      </c>
      <c r="B34" s="15"/>
      <c r="C34" s="13"/>
      <c r="D34" s="13"/>
    </row>
    <row r="35" spans="1:4" ht="12.75" customHeight="1">
      <c r="A35" s="10"/>
      <c r="B35" s="15"/>
      <c r="C35" s="13"/>
      <c r="D35" s="13"/>
    </row>
    <row r="36" spans="1:4" ht="12.75" customHeight="1">
      <c r="A36" s="23" t="s">
        <v>5</v>
      </c>
      <c r="B36" s="15"/>
      <c r="C36" s="13"/>
      <c r="D36" s="13"/>
    </row>
    <row r="37" spans="1:4" ht="12.75" customHeight="1">
      <c r="A37" s="24">
        <v>1030</v>
      </c>
      <c r="B37" s="29" t="s">
        <v>40</v>
      </c>
      <c r="C37" s="17">
        <f>1062+1182</f>
        <v>2244</v>
      </c>
      <c r="D37" s="17"/>
    </row>
    <row r="38" spans="1:4" ht="12.75" customHeight="1">
      <c r="A38" s="24">
        <v>1054</v>
      </c>
      <c r="B38" s="29" t="s">
        <v>39</v>
      </c>
      <c r="C38" s="17">
        <v>6387</v>
      </c>
      <c r="D38" s="17"/>
    </row>
    <row r="39" spans="1:4" ht="12.75" customHeight="1">
      <c r="A39" s="24">
        <v>1141</v>
      </c>
      <c r="B39" s="29" t="s">
        <v>43</v>
      </c>
      <c r="C39" s="17">
        <f>41662+156589</f>
        <v>198251</v>
      </c>
      <c r="D39" s="17"/>
    </row>
    <row r="40" spans="1:4" ht="12.75" customHeight="1">
      <c r="A40" s="24">
        <v>1218</v>
      </c>
      <c r="B40" s="29" t="s">
        <v>28</v>
      </c>
      <c r="C40" s="17">
        <f>295838+129567</f>
        <v>425405</v>
      </c>
      <c r="D40" s="17"/>
    </row>
    <row r="41" spans="1:4" ht="12.75" customHeight="1">
      <c r="A41" s="24">
        <v>1401</v>
      </c>
      <c r="B41" s="29" t="s">
        <v>70</v>
      </c>
      <c r="C41" s="17">
        <f>C42+C43</f>
        <v>2150</v>
      </c>
      <c r="D41" s="17"/>
    </row>
    <row r="42" spans="1:4" ht="12.75" customHeight="1">
      <c r="A42" s="24"/>
      <c r="B42" s="35" t="s">
        <v>68</v>
      </c>
      <c r="C42" s="33">
        <v>800</v>
      </c>
      <c r="D42" s="17"/>
    </row>
    <row r="43" spans="1:4" ht="12.75" customHeight="1">
      <c r="A43" s="24"/>
      <c r="B43" s="35" t="s">
        <v>71</v>
      </c>
      <c r="C43" s="33">
        <v>1350</v>
      </c>
      <c r="D43" s="17"/>
    </row>
    <row r="44" spans="1:4" ht="12.75" customHeight="1">
      <c r="A44" s="24">
        <v>1409</v>
      </c>
      <c r="B44" s="29" t="s">
        <v>67</v>
      </c>
      <c r="C44" s="17">
        <f>C45</f>
        <v>37</v>
      </c>
      <c r="D44" s="17"/>
    </row>
    <row r="45" spans="1:4" ht="12" customHeight="1">
      <c r="A45" s="24"/>
      <c r="B45" s="35" t="s">
        <v>68</v>
      </c>
      <c r="C45" s="33">
        <v>37</v>
      </c>
      <c r="D45" s="17"/>
    </row>
    <row r="46" spans="1:4" ht="12" customHeight="1">
      <c r="A46" s="24">
        <v>1412</v>
      </c>
      <c r="B46" s="29" t="s">
        <v>145</v>
      </c>
      <c r="C46" s="17">
        <f>C47</f>
        <v>11785</v>
      </c>
      <c r="D46" s="17"/>
    </row>
    <row r="47" spans="1:4" ht="12" customHeight="1">
      <c r="A47" s="24"/>
      <c r="B47" s="35" t="s">
        <v>146</v>
      </c>
      <c r="C47" s="33">
        <f>10035+1750</f>
        <v>11785</v>
      </c>
      <c r="D47" s="17"/>
    </row>
    <row r="48" spans="1:4" ht="12.75" customHeight="1">
      <c r="A48" s="17">
        <v>1420</v>
      </c>
      <c r="B48" s="43" t="s">
        <v>69</v>
      </c>
      <c r="C48" s="17">
        <f>C49+C50+C51</f>
        <v>3108</v>
      </c>
      <c r="D48" s="17"/>
    </row>
    <row r="49" spans="1:4" ht="12.75" customHeight="1">
      <c r="A49" s="17"/>
      <c r="B49" s="44" t="s">
        <v>146</v>
      </c>
      <c r="C49" s="33">
        <v>3006</v>
      </c>
      <c r="D49" s="17"/>
    </row>
    <row r="50" spans="1:4" ht="12.75" customHeight="1">
      <c r="A50" s="17"/>
      <c r="B50" s="44" t="s">
        <v>68</v>
      </c>
      <c r="C50" s="33">
        <v>63</v>
      </c>
      <c r="D50" s="17"/>
    </row>
    <row r="51" spans="1:4" ht="12.75" customHeight="1">
      <c r="A51" s="45"/>
      <c r="B51" s="50" t="s">
        <v>71</v>
      </c>
      <c r="C51" s="33">
        <v>39</v>
      </c>
      <c r="D51" s="17"/>
    </row>
    <row r="52" spans="1:4" ht="12.75" customHeight="1">
      <c r="A52" s="45">
        <v>1422</v>
      </c>
      <c r="B52" s="15" t="s">
        <v>147</v>
      </c>
      <c r="C52" s="17">
        <f>C53</f>
        <v>3181</v>
      </c>
      <c r="D52" s="17"/>
    </row>
    <row r="53" spans="1:4" ht="12.75" customHeight="1">
      <c r="A53" s="45"/>
      <c r="B53" s="50" t="s">
        <v>146</v>
      </c>
      <c r="C53" s="33">
        <v>3181</v>
      </c>
      <c r="D53" s="17"/>
    </row>
    <row r="54" spans="1:4" ht="12.75" customHeight="1">
      <c r="A54" s="45">
        <v>1423</v>
      </c>
      <c r="B54" s="29" t="s">
        <v>72</v>
      </c>
      <c r="C54" s="17">
        <f>C55</f>
        <v>4179</v>
      </c>
      <c r="D54" s="17"/>
    </row>
    <row r="55" spans="1:4" ht="12.75" customHeight="1">
      <c r="A55" s="45"/>
      <c r="B55" s="50" t="s">
        <v>71</v>
      </c>
      <c r="C55" s="33">
        <v>4179</v>
      </c>
      <c r="D55" s="17"/>
    </row>
    <row r="56" spans="1:4" ht="12.75" customHeight="1">
      <c r="A56" s="24">
        <v>1425</v>
      </c>
      <c r="B56" s="29" t="s">
        <v>63</v>
      </c>
      <c r="C56" s="17">
        <f>C57+C58</f>
        <v>9894</v>
      </c>
      <c r="D56" s="17"/>
    </row>
    <row r="57" spans="1:4" ht="12.75" customHeight="1">
      <c r="A57" s="24"/>
      <c r="B57" s="35" t="s">
        <v>146</v>
      </c>
      <c r="C57" s="33">
        <v>9324</v>
      </c>
      <c r="D57" s="17"/>
    </row>
    <row r="58" spans="1:4" ht="12.75" customHeight="1">
      <c r="A58" s="24"/>
      <c r="B58" s="35" t="s">
        <v>32</v>
      </c>
      <c r="C58" s="33">
        <v>570</v>
      </c>
      <c r="D58" s="17"/>
    </row>
    <row r="59" spans="1:4" ht="12.75" customHeight="1">
      <c r="A59" s="24">
        <v>1430</v>
      </c>
      <c r="B59" s="29" t="s">
        <v>64</v>
      </c>
      <c r="C59" s="17">
        <f>C60</f>
        <v>7962</v>
      </c>
      <c r="D59" s="17"/>
    </row>
    <row r="60" spans="1:4" ht="12.75" customHeight="1">
      <c r="A60" s="24"/>
      <c r="B60" s="35" t="s">
        <v>32</v>
      </c>
      <c r="C60" s="33">
        <v>7962</v>
      </c>
      <c r="D60" s="17"/>
    </row>
    <row r="61" spans="1:4" ht="12.75" customHeight="1">
      <c r="A61" s="23" t="s">
        <v>6</v>
      </c>
      <c r="B61" s="29"/>
      <c r="C61" s="14">
        <f>C37+C38+C39+C40+C41+C44+C46+C48+C52+C54+C56+C59</f>
        <v>674583</v>
      </c>
      <c r="D61" s="14"/>
    </row>
    <row r="62" spans="1:4" ht="12.75" customHeight="1">
      <c r="A62" s="23"/>
      <c r="B62" s="29"/>
      <c r="C62" s="14"/>
      <c r="D62" s="14"/>
    </row>
    <row r="63" spans="1:4" ht="12.75" customHeight="1">
      <c r="A63" s="14" t="s">
        <v>17</v>
      </c>
      <c r="B63" s="29"/>
      <c r="C63" s="14"/>
      <c r="D63" s="14"/>
    </row>
    <row r="64" spans="1:4" ht="12.75" customHeight="1">
      <c r="A64" s="17">
        <v>1804</v>
      </c>
      <c r="B64" s="54" t="s">
        <v>33</v>
      </c>
      <c r="C64" s="17"/>
      <c r="D64" s="55">
        <v>119347</v>
      </c>
    </row>
    <row r="65" spans="1:4" ht="12.75" customHeight="1">
      <c r="A65" s="17">
        <v>1842</v>
      </c>
      <c r="B65" s="29" t="s">
        <v>28</v>
      </c>
      <c r="C65" s="14"/>
      <c r="D65" s="17">
        <f>295838+129567</f>
        <v>425405</v>
      </c>
    </row>
    <row r="66" spans="1:4" ht="12.75" customHeight="1">
      <c r="A66" s="14" t="s">
        <v>29</v>
      </c>
      <c r="B66" s="30"/>
      <c r="C66" s="14"/>
      <c r="D66" s="14">
        <f>SUM(D64:D65)</f>
        <v>544752</v>
      </c>
    </row>
    <row r="67" spans="1:4" ht="12.75" customHeight="1">
      <c r="A67" s="42"/>
      <c r="B67" s="52"/>
      <c r="C67" s="14"/>
      <c r="D67" s="14"/>
    </row>
    <row r="68" spans="1:4" s="11" customFormat="1" ht="12.75">
      <c r="A68" s="2" t="s">
        <v>46</v>
      </c>
      <c r="B68" s="31"/>
      <c r="C68" s="14"/>
      <c r="D68" s="14"/>
    </row>
    <row r="69" spans="1:4" s="11" customFormat="1" ht="12.75">
      <c r="A69" s="49">
        <v>2795</v>
      </c>
      <c r="B69" s="32" t="s">
        <v>146</v>
      </c>
      <c r="C69" s="14"/>
      <c r="D69" s="17">
        <f>D70+D71+D72</f>
        <v>-112445</v>
      </c>
    </row>
    <row r="70" spans="1:4" s="11" customFormat="1" ht="12.75">
      <c r="A70" s="16"/>
      <c r="B70" s="36" t="s">
        <v>12</v>
      </c>
      <c r="C70" s="14"/>
      <c r="D70" s="33">
        <f>-5906-14966-25400-9978-12932-7850</f>
        <v>-77032</v>
      </c>
    </row>
    <row r="71" spans="1:4" s="11" customFormat="1" ht="12.75">
      <c r="A71" s="16"/>
      <c r="B71" s="34" t="s">
        <v>16</v>
      </c>
      <c r="C71" s="14"/>
      <c r="D71" s="33">
        <v>-34457</v>
      </c>
    </row>
    <row r="72" spans="1:4" s="11" customFormat="1" ht="12.75">
      <c r="A72" s="16"/>
      <c r="B72" s="34" t="s">
        <v>102</v>
      </c>
      <c r="C72" s="14"/>
      <c r="D72" s="33">
        <v>-956</v>
      </c>
    </row>
    <row r="73" spans="1:4" s="11" customFormat="1" ht="12.75">
      <c r="A73" s="28">
        <v>2850</v>
      </c>
      <c r="B73" s="32" t="s">
        <v>148</v>
      </c>
      <c r="C73" s="17"/>
      <c r="D73" s="17">
        <f>D74</f>
        <v>1300</v>
      </c>
    </row>
    <row r="74" spans="1:4" s="11" customFormat="1" ht="12.75">
      <c r="A74" s="16"/>
      <c r="B74" s="34" t="s">
        <v>149</v>
      </c>
      <c r="C74" s="14"/>
      <c r="D74" s="33">
        <v>1300</v>
      </c>
    </row>
    <row r="75" spans="1:4" s="11" customFormat="1" ht="12.75">
      <c r="A75" s="49">
        <v>2986</v>
      </c>
      <c r="B75" s="34" t="s">
        <v>71</v>
      </c>
      <c r="C75" s="14"/>
      <c r="D75" s="17">
        <f>D76</f>
        <v>-4179</v>
      </c>
    </row>
    <row r="76" spans="1:4" s="11" customFormat="1" ht="12.75">
      <c r="A76" s="16"/>
      <c r="B76" s="34" t="s">
        <v>12</v>
      </c>
      <c r="C76" s="14"/>
      <c r="D76" s="33">
        <v>-4179</v>
      </c>
    </row>
    <row r="77" spans="1:4" s="11" customFormat="1" ht="12.75">
      <c r="A77" s="2" t="s">
        <v>79</v>
      </c>
      <c r="B77" s="34"/>
      <c r="C77" s="14"/>
      <c r="D77" s="14">
        <f>SUM(D69+D73+D75)</f>
        <v>-115324</v>
      </c>
    </row>
    <row r="78" spans="1:4" s="11" customFormat="1" ht="12.75">
      <c r="A78" s="16"/>
      <c r="B78" s="31"/>
      <c r="C78" s="14"/>
      <c r="D78" s="33"/>
    </row>
    <row r="79" spans="1:4" s="11" customFormat="1" ht="12.75">
      <c r="A79" s="2" t="s">
        <v>46</v>
      </c>
      <c r="B79" s="31"/>
      <c r="C79" s="14"/>
      <c r="D79" s="14"/>
    </row>
    <row r="80" spans="1:4" s="11" customFormat="1" ht="12.75">
      <c r="A80" s="49">
        <v>2795</v>
      </c>
      <c r="B80" s="32" t="s">
        <v>146</v>
      </c>
      <c r="C80" s="14"/>
      <c r="D80" s="17">
        <f>D81</f>
        <v>27296</v>
      </c>
    </row>
    <row r="81" spans="1:4" s="11" customFormat="1" ht="12.75">
      <c r="A81" s="16"/>
      <c r="B81" s="36" t="s">
        <v>12</v>
      </c>
      <c r="C81" s="14"/>
      <c r="D81" s="33">
        <f>14966+12330</f>
        <v>27296</v>
      </c>
    </row>
    <row r="82" spans="1:4" s="11" customFormat="1" ht="12.75">
      <c r="A82" s="1">
        <v>2875</v>
      </c>
      <c r="B82" s="32" t="s">
        <v>32</v>
      </c>
      <c r="C82" s="14"/>
      <c r="D82" s="17">
        <f>D83+D84+D85</f>
        <v>8532</v>
      </c>
    </row>
    <row r="83" spans="1:4" s="11" customFormat="1" ht="12.75">
      <c r="A83" s="1"/>
      <c r="B83" s="35" t="s">
        <v>7</v>
      </c>
      <c r="C83" s="14"/>
      <c r="D83" s="33">
        <v>2280</v>
      </c>
    </row>
    <row r="84" spans="1:4" s="11" customFormat="1" ht="12.75">
      <c r="A84" s="1"/>
      <c r="B84" s="36" t="s">
        <v>18</v>
      </c>
      <c r="C84" s="14"/>
      <c r="D84" s="33">
        <v>234</v>
      </c>
    </row>
    <row r="85" spans="1:4" s="11" customFormat="1" ht="12.75">
      <c r="A85" s="16"/>
      <c r="B85" s="36" t="s">
        <v>12</v>
      </c>
      <c r="C85" s="36"/>
      <c r="D85" s="36">
        <v>6018</v>
      </c>
    </row>
    <row r="86" spans="1:4" s="11" customFormat="1" ht="12.75">
      <c r="A86" s="1">
        <v>2985</v>
      </c>
      <c r="B86" s="32" t="s">
        <v>68</v>
      </c>
      <c r="C86" s="14"/>
      <c r="D86" s="17">
        <f>D87+D88+D89+D90</f>
        <v>900</v>
      </c>
    </row>
    <row r="87" spans="1:4" s="11" customFormat="1" ht="12.75">
      <c r="A87" s="16"/>
      <c r="B87" s="35" t="s">
        <v>7</v>
      </c>
      <c r="C87" s="14"/>
      <c r="D87" s="33">
        <v>-604</v>
      </c>
    </row>
    <row r="88" spans="1:4" s="11" customFormat="1" ht="12.75">
      <c r="A88" s="16"/>
      <c r="B88" s="36" t="s">
        <v>18</v>
      </c>
      <c r="C88" s="14"/>
      <c r="D88" s="33">
        <v>-412</v>
      </c>
    </row>
    <row r="89" spans="1:4" s="11" customFormat="1" ht="12.75">
      <c r="A89" s="16"/>
      <c r="B89" s="36" t="s">
        <v>12</v>
      </c>
      <c r="C89" s="14"/>
      <c r="D89" s="33">
        <v>335</v>
      </c>
    </row>
    <row r="90" spans="1:4" s="11" customFormat="1" ht="12.75">
      <c r="A90" s="16"/>
      <c r="B90" s="36" t="s">
        <v>54</v>
      </c>
      <c r="C90" s="14"/>
      <c r="D90" s="33">
        <v>1581</v>
      </c>
    </row>
    <row r="91" spans="1:4" s="11" customFormat="1" ht="12.75">
      <c r="A91" s="1">
        <v>2986</v>
      </c>
      <c r="B91" s="46" t="s">
        <v>73</v>
      </c>
      <c r="C91" s="14"/>
      <c r="D91" s="17">
        <f>D92+D93+D94+D95</f>
        <v>5568</v>
      </c>
    </row>
    <row r="92" spans="1:4" s="11" customFormat="1" ht="12.75">
      <c r="A92" s="16"/>
      <c r="B92" s="35" t="s">
        <v>7</v>
      </c>
      <c r="C92" s="14"/>
      <c r="D92" s="33">
        <v>-176</v>
      </c>
    </row>
    <row r="93" spans="1:4" s="11" customFormat="1" ht="12.75">
      <c r="A93" s="16"/>
      <c r="B93" s="36" t="s">
        <v>18</v>
      </c>
      <c r="C93" s="14"/>
      <c r="D93" s="33">
        <v>-145</v>
      </c>
    </row>
    <row r="94" spans="1:4" s="11" customFormat="1" ht="12.75">
      <c r="A94" s="16"/>
      <c r="B94" s="36" t="s">
        <v>12</v>
      </c>
      <c r="C94" s="14"/>
      <c r="D94" s="33">
        <f>5568</f>
        <v>5568</v>
      </c>
    </row>
    <row r="95" spans="1:4" s="11" customFormat="1" ht="12.75">
      <c r="A95" s="16"/>
      <c r="B95" s="36" t="s">
        <v>54</v>
      </c>
      <c r="C95" s="14"/>
      <c r="D95" s="33">
        <v>321</v>
      </c>
    </row>
    <row r="96" spans="1:4" s="11" customFormat="1" ht="12.75">
      <c r="A96" s="2" t="s">
        <v>79</v>
      </c>
      <c r="B96" s="31"/>
      <c r="C96" s="14"/>
      <c r="D96" s="14">
        <f>D80+D82+D86+D91</f>
        <v>42296</v>
      </c>
    </row>
    <row r="97" spans="1:4" s="11" customFormat="1" ht="12.75">
      <c r="A97" s="16"/>
      <c r="B97" s="31"/>
      <c r="C97" s="14"/>
      <c r="D97" s="14"/>
    </row>
    <row r="98" spans="1:4" s="11" customFormat="1" ht="12.75">
      <c r="A98" s="2" t="s">
        <v>37</v>
      </c>
      <c r="B98" s="31"/>
      <c r="C98" s="14"/>
      <c r="D98" s="14"/>
    </row>
    <row r="99" spans="1:4" s="11" customFormat="1" ht="12.75">
      <c r="A99" s="1">
        <v>2875</v>
      </c>
      <c r="B99" s="32" t="s">
        <v>32</v>
      </c>
      <c r="C99" s="14"/>
      <c r="D99" s="14"/>
    </row>
    <row r="100" spans="1:4" s="11" customFormat="1" ht="12.75">
      <c r="A100" s="1"/>
      <c r="B100" s="35" t="s">
        <v>7</v>
      </c>
      <c r="C100" s="14"/>
      <c r="D100" s="33">
        <v>940</v>
      </c>
    </row>
    <row r="101" spans="1:4" s="11" customFormat="1" ht="12.75">
      <c r="A101" s="1"/>
      <c r="B101" s="36" t="s">
        <v>18</v>
      </c>
      <c r="C101" s="14"/>
      <c r="D101" s="33">
        <v>122</v>
      </c>
    </row>
    <row r="102" spans="1:4" s="11" customFormat="1" ht="12.75">
      <c r="A102" s="2" t="s">
        <v>36</v>
      </c>
      <c r="B102" s="31"/>
      <c r="C102" s="14"/>
      <c r="D102" s="14">
        <f>SUM(D100:D101)</f>
        <v>1062</v>
      </c>
    </row>
    <row r="103" spans="1:4" s="11" customFormat="1" ht="12.75">
      <c r="A103" s="16"/>
      <c r="B103" s="31"/>
      <c r="C103" s="14"/>
      <c r="D103" s="14"/>
    </row>
    <row r="104" spans="1:4" s="11" customFormat="1" ht="12.75">
      <c r="A104" s="2" t="s">
        <v>65</v>
      </c>
      <c r="B104" s="31"/>
      <c r="C104" s="14"/>
      <c r="D104" s="14"/>
    </row>
    <row r="105" spans="1:4" s="11" customFormat="1" ht="12.75">
      <c r="A105" s="1">
        <v>2875</v>
      </c>
      <c r="B105" s="32" t="s">
        <v>47</v>
      </c>
      <c r="C105" s="14"/>
      <c r="D105" s="17">
        <f>D106+D107+D108</f>
        <v>5308</v>
      </c>
    </row>
    <row r="106" spans="1:4" s="11" customFormat="1" ht="12.75">
      <c r="A106" s="49"/>
      <c r="B106" s="35" t="s">
        <v>7</v>
      </c>
      <c r="C106" s="14"/>
      <c r="D106" s="33">
        <v>1520</v>
      </c>
    </row>
    <row r="107" spans="1:4" s="11" customFormat="1" ht="12.75">
      <c r="A107" s="49"/>
      <c r="B107" s="36" t="s">
        <v>18</v>
      </c>
      <c r="C107" s="14"/>
      <c r="D107" s="33">
        <v>156</v>
      </c>
    </row>
    <row r="108" spans="1:4" s="11" customFormat="1" ht="12.75">
      <c r="A108" s="16"/>
      <c r="B108" s="34" t="s">
        <v>12</v>
      </c>
      <c r="C108" s="14"/>
      <c r="D108" s="33">
        <v>3632</v>
      </c>
    </row>
    <row r="109" spans="1:4" s="11" customFormat="1" ht="12.75">
      <c r="A109" s="1">
        <v>2795</v>
      </c>
      <c r="B109" s="32" t="s">
        <v>44</v>
      </c>
      <c r="C109" s="14"/>
      <c r="D109" s="17">
        <f>SUM(D110:D112)</f>
        <v>11665</v>
      </c>
    </row>
    <row r="110" spans="1:4" s="11" customFormat="1" ht="12.75">
      <c r="A110" s="1"/>
      <c r="B110" s="35" t="s">
        <v>7</v>
      </c>
      <c r="C110" s="14"/>
      <c r="D110" s="33">
        <v>7320</v>
      </c>
    </row>
    <row r="111" spans="1:4" s="11" customFormat="1" ht="12.75">
      <c r="A111" s="1"/>
      <c r="B111" s="36" t="s">
        <v>18</v>
      </c>
      <c r="C111" s="14"/>
      <c r="D111" s="33">
        <v>952</v>
      </c>
    </row>
    <row r="112" spans="1:4" s="11" customFormat="1" ht="12.75">
      <c r="A112" s="1"/>
      <c r="B112" s="33" t="s">
        <v>12</v>
      </c>
      <c r="C112" s="14"/>
      <c r="D112" s="33">
        <v>3393</v>
      </c>
    </row>
    <row r="113" spans="1:4" s="11" customFormat="1" ht="12.75">
      <c r="A113" s="1">
        <v>2986</v>
      </c>
      <c r="B113" s="32" t="s">
        <v>45</v>
      </c>
      <c r="C113" s="14"/>
      <c r="D113" s="17">
        <f>D114+D115+D116+D117</f>
        <v>0</v>
      </c>
    </row>
    <row r="114" spans="1:4" s="11" customFormat="1" ht="12.75">
      <c r="A114" s="1"/>
      <c r="B114" s="35" t="s">
        <v>7</v>
      </c>
      <c r="C114" s="14"/>
      <c r="D114" s="33">
        <v>5550</v>
      </c>
    </row>
    <row r="115" spans="1:4" s="11" customFormat="1" ht="12.75">
      <c r="A115" s="1"/>
      <c r="B115" s="36" t="s">
        <v>18</v>
      </c>
      <c r="C115" s="14"/>
      <c r="D115" s="33">
        <v>869</v>
      </c>
    </row>
    <row r="116" spans="1:4" s="11" customFormat="1" ht="12.75">
      <c r="A116" s="1"/>
      <c r="B116" s="33" t="s">
        <v>12</v>
      </c>
      <c r="C116" s="14"/>
      <c r="D116" s="33">
        <v>-15919</v>
      </c>
    </row>
    <row r="117" spans="1:4" s="11" customFormat="1" ht="12.75">
      <c r="A117" s="1"/>
      <c r="B117" s="34" t="s">
        <v>16</v>
      </c>
      <c r="C117" s="14"/>
      <c r="D117" s="33">
        <v>9500</v>
      </c>
    </row>
    <row r="118" spans="1:4" s="11" customFormat="1" ht="12.75">
      <c r="A118" s="2" t="s">
        <v>66</v>
      </c>
      <c r="B118" s="31"/>
      <c r="C118" s="14"/>
      <c r="D118" s="14">
        <f>D105+D109+D113</f>
        <v>16973</v>
      </c>
    </row>
    <row r="119" spans="1:4" s="11" customFormat="1" ht="12.75">
      <c r="A119" s="16"/>
      <c r="B119" s="31"/>
      <c r="C119" s="14"/>
      <c r="D119" s="14"/>
    </row>
    <row r="120" spans="1:4" s="11" customFormat="1" ht="12.75">
      <c r="A120" s="2" t="s">
        <v>143</v>
      </c>
      <c r="B120" s="31"/>
      <c r="C120" s="14"/>
      <c r="D120" s="14"/>
    </row>
    <row r="121" spans="1:4" s="11" customFormat="1" ht="12.75">
      <c r="A121" s="28">
        <v>2305</v>
      </c>
      <c r="B121" s="32" t="s">
        <v>136</v>
      </c>
      <c r="C121" s="17"/>
      <c r="D121" s="17">
        <f>D122+D123</f>
        <v>1233</v>
      </c>
    </row>
    <row r="122" spans="1:4" s="11" customFormat="1" ht="12.75">
      <c r="A122" s="16"/>
      <c r="B122" s="35" t="s">
        <v>7</v>
      </c>
      <c r="C122" s="14"/>
      <c r="D122" s="33">
        <v>1091</v>
      </c>
    </row>
    <row r="123" spans="1:4" s="11" customFormat="1" ht="12.75">
      <c r="A123" s="16"/>
      <c r="B123" s="36" t="s">
        <v>18</v>
      </c>
      <c r="C123" s="14"/>
      <c r="D123" s="33">
        <v>142</v>
      </c>
    </row>
    <row r="124" spans="1:4" s="11" customFormat="1" ht="12.75">
      <c r="A124" s="28">
        <v>2309</v>
      </c>
      <c r="B124" s="32" t="s">
        <v>74</v>
      </c>
      <c r="C124" s="17"/>
      <c r="D124" s="17">
        <f>D125+D126</f>
        <v>788</v>
      </c>
    </row>
    <row r="125" spans="1:4" s="11" customFormat="1" ht="12.75">
      <c r="A125" s="16"/>
      <c r="B125" s="35" t="s">
        <v>7</v>
      </c>
      <c r="C125" s="14"/>
      <c r="D125" s="33">
        <v>697</v>
      </c>
    </row>
    <row r="126" spans="1:4" s="11" customFormat="1" ht="12.75">
      <c r="A126" s="16"/>
      <c r="B126" s="36" t="s">
        <v>18</v>
      </c>
      <c r="C126" s="14"/>
      <c r="D126" s="33">
        <v>91</v>
      </c>
    </row>
    <row r="127" spans="1:4" s="11" customFormat="1" ht="12.75">
      <c r="A127" s="28">
        <v>2310</v>
      </c>
      <c r="B127" s="32" t="s">
        <v>137</v>
      </c>
      <c r="C127" s="17"/>
      <c r="D127" s="17">
        <f>D128+D129</f>
        <v>786</v>
      </c>
    </row>
    <row r="128" spans="1:4" s="11" customFormat="1" ht="12.75">
      <c r="A128" s="16"/>
      <c r="B128" s="35" t="s">
        <v>7</v>
      </c>
      <c r="C128" s="14"/>
      <c r="D128" s="33">
        <v>696</v>
      </c>
    </row>
    <row r="129" spans="1:4" s="11" customFormat="1" ht="12.75">
      <c r="A129" s="16"/>
      <c r="B129" s="36" t="s">
        <v>18</v>
      </c>
      <c r="C129" s="14"/>
      <c r="D129" s="33">
        <v>90</v>
      </c>
    </row>
    <row r="130" spans="1:4" s="11" customFormat="1" ht="12.75">
      <c r="A130" s="28">
        <v>2315</v>
      </c>
      <c r="B130" s="32" t="s">
        <v>81</v>
      </c>
      <c r="C130" s="17"/>
      <c r="D130" s="17">
        <f>D131+D132</f>
        <v>1897</v>
      </c>
    </row>
    <row r="131" spans="1:4" s="11" customFormat="1" ht="12.75">
      <c r="A131" s="16"/>
      <c r="B131" s="35" t="s">
        <v>7</v>
      </c>
      <c r="C131" s="14"/>
      <c r="D131" s="33">
        <v>1679</v>
      </c>
    </row>
    <row r="132" spans="1:4" s="11" customFormat="1" ht="12.75">
      <c r="A132" s="16"/>
      <c r="B132" s="36" t="s">
        <v>18</v>
      </c>
      <c r="C132" s="14"/>
      <c r="D132" s="33">
        <v>218</v>
      </c>
    </row>
    <row r="133" spans="1:4" s="11" customFormat="1" ht="12.75">
      <c r="A133" s="28">
        <v>2325</v>
      </c>
      <c r="B133" s="32" t="s">
        <v>138</v>
      </c>
      <c r="C133" s="17"/>
      <c r="D133" s="17">
        <f>D134+D135</f>
        <v>1872</v>
      </c>
    </row>
    <row r="134" spans="1:4" s="11" customFormat="1" ht="12.75">
      <c r="A134" s="16"/>
      <c r="B134" s="35" t="s">
        <v>7</v>
      </c>
      <c r="C134" s="14"/>
      <c r="D134" s="33">
        <v>1657</v>
      </c>
    </row>
    <row r="135" spans="1:4" s="11" customFormat="1" ht="12.75">
      <c r="A135" s="16"/>
      <c r="B135" s="36" t="s">
        <v>18</v>
      </c>
      <c r="C135" s="14"/>
      <c r="D135" s="33">
        <v>215</v>
      </c>
    </row>
    <row r="136" spans="1:4" s="11" customFormat="1" ht="12.75">
      <c r="A136" s="49">
        <v>2330</v>
      </c>
      <c r="B136" s="32" t="s">
        <v>139</v>
      </c>
      <c r="C136" s="14"/>
      <c r="D136" s="17">
        <f>D137+D138</f>
        <v>1366</v>
      </c>
    </row>
    <row r="137" spans="1:4" s="11" customFormat="1" ht="12.75">
      <c r="A137" s="16"/>
      <c r="B137" s="35" t="s">
        <v>7</v>
      </c>
      <c r="C137" s="14"/>
      <c r="D137" s="33">
        <v>1209</v>
      </c>
    </row>
    <row r="138" spans="1:4" s="11" customFormat="1" ht="12.75">
      <c r="A138" s="16"/>
      <c r="B138" s="36" t="s">
        <v>18</v>
      </c>
      <c r="C138" s="14"/>
      <c r="D138" s="33">
        <v>157</v>
      </c>
    </row>
    <row r="139" spans="1:4" s="11" customFormat="1" ht="12.75">
      <c r="A139" s="28">
        <v>2335</v>
      </c>
      <c r="B139" s="32" t="s">
        <v>76</v>
      </c>
      <c r="C139" s="17"/>
      <c r="D139" s="17">
        <f>D140+D141</f>
        <v>695</v>
      </c>
    </row>
    <row r="140" spans="1:4" s="11" customFormat="1" ht="12.75">
      <c r="A140" s="16"/>
      <c r="B140" s="35" t="s">
        <v>7</v>
      </c>
      <c r="C140" s="14"/>
      <c r="D140" s="33">
        <v>615</v>
      </c>
    </row>
    <row r="141" spans="1:4" s="11" customFormat="1" ht="12.75">
      <c r="A141" s="16"/>
      <c r="B141" s="36" t="s">
        <v>18</v>
      </c>
      <c r="C141" s="14"/>
      <c r="D141" s="33">
        <v>80</v>
      </c>
    </row>
    <row r="142" spans="1:4" s="11" customFormat="1" ht="12.75">
      <c r="A142" s="28">
        <v>2345</v>
      </c>
      <c r="B142" s="32" t="s">
        <v>140</v>
      </c>
      <c r="C142" s="17"/>
      <c r="D142" s="17">
        <f>D143+D144</f>
        <v>174</v>
      </c>
    </row>
    <row r="143" spans="1:4" s="11" customFormat="1" ht="12.75">
      <c r="A143" s="16"/>
      <c r="B143" s="35" t="s">
        <v>7</v>
      </c>
      <c r="C143" s="14"/>
      <c r="D143" s="33">
        <v>154</v>
      </c>
    </row>
    <row r="144" spans="1:4" s="11" customFormat="1" ht="12.75">
      <c r="A144" s="16"/>
      <c r="B144" s="36" t="s">
        <v>18</v>
      </c>
      <c r="C144" s="14"/>
      <c r="D144" s="33">
        <v>20</v>
      </c>
    </row>
    <row r="145" spans="1:4" s="11" customFormat="1" ht="12.75">
      <c r="A145" s="28">
        <v>2360</v>
      </c>
      <c r="B145" s="32" t="s">
        <v>141</v>
      </c>
      <c r="C145" s="17"/>
      <c r="D145" s="17">
        <f>D146+D147</f>
        <v>556</v>
      </c>
    </row>
    <row r="146" spans="1:4" s="11" customFormat="1" ht="12.75">
      <c r="A146" s="16"/>
      <c r="B146" s="35" t="s">
        <v>7</v>
      </c>
      <c r="C146" s="14"/>
      <c r="D146" s="33">
        <v>492</v>
      </c>
    </row>
    <row r="147" spans="1:4" s="11" customFormat="1" ht="12.75">
      <c r="A147" s="16"/>
      <c r="B147" s="36" t="s">
        <v>18</v>
      </c>
      <c r="C147" s="14"/>
      <c r="D147" s="33">
        <v>64</v>
      </c>
    </row>
    <row r="148" spans="1:4" s="11" customFormat="1" ht="12.75">
      <c r="A148" s="1">
        <v>2850</v>
      </c>
      <c r="B148" s="18" t="s">
        <v>8</v>
      </c>
      <c r="C148" s="14"/>
      <c r="D148" s="17">
        <f>D149+D150</f>
        <v>2127</v>
      </c>
    </row>
    <row r="149" spans="1:4" s="11" customFormat="1" ht="12.75">
      <c r="A149" s="1"/>
      <c r="B149" s="36" t="s">
        <v>7</v>
      </c>
      <c r="C149" s="14"/>
      <c r="D149" s="33">
        <v>1882</v>
      </c>
    </row>
    <row r="150" spans="1:4" s="11" customFormat="1" ht="12.75">
      <c r="A150" s="1"/>
      <c r="B150" s="33" t="s">
        <v>14</v>
      </c>
      <c r="C150" s="14"/>
      <c r="D150" s="33">
        <v>245</v>
      </c>
    </row>
    <row r="151" spans="1:4" s="11" customFormat="1" ht="12.75">
      <c r="A151" s="2" t="s">
        <v>144</v>
      </c>
      <c r="B151" s="31"/>
      <c r="C151" s="14"/>
      <c r="D151" s="14">
        <f>D121+D124+D127+D130+D133+D136+D139+D142+D145+D148</f>
        <v>11494</v>
      </c>
    </row>
    <row r="152" spans="1:4" s="11" customFormat="1" ht="12.75">
      <c r="A152" s="16"/>
      <c r="B152" s="31"/>
      <c r="C152" s="14"/>
      <c r="D152" s="14"/>
    </row>
    <row r="153" spans="1:4" s="11" customFormat="1" ht="12.75">
      <c r="A153" s="2" t="s">
        <v>57</v>
      </c>
      <c r="B153" s="31"/>
      <c r="C153" s="14"/>
      <c r="D153" s="14"/>
    </row>
    <row r="154" spans="1:4" s="11" customFormat="1" ht="12.75">
      <c r="A154" s="1">
        <v>2309</v>
      </c>
      <c r="B154" s="46" t="s">
        <v>75</v>
      </c>
      <c r="C154" s="14"/>
      <c r="D154" s="17">
        <f>D155+D156</f>
        <v>69</v>
      </c>
    </row>
    <row r="155" spans="1:4" s="11" customFormat="1" ht="12.75">
      <c r="A155" s="2"/>
      <c r="B155" s="36" t="s">
        <v>7</v>
      </c>
      <c r="C155" s="14"/>
      <c r="D155" s="33">
        <v>61</v>
      </c>
    </row>
    <row r="156" spans="1:4" s="11" customFormat="1" ht="12.75">
      <c r="A156" s="2"/>
      <c r="B156" s="33" t="s">
        <v>14</v>
      </c>
      <c r="C156" s="14"/>
      <c r="D156" s="33">
        <v>8</v>
      </c>
    </row>
    <row r="157" spans="1:4" s="11" customFormat="1" ht="12.75">
      <c r="A157" s="1">
        <v>2335</v>
      </c>
      <c r="B157" s="46" t="s">
        <v>77</v>
      </c>
      <c r="C157" s="14"/>
      <c r="D157" s="17">
        <f>D158+D159</f>
        <v>97</v>
      </c>
    </row>
    <row r="158" spans="1:4" s="11" customFormat="1" ht="12.75">
      <c r="A158" s="2"/>
      <c r="B158" s="36" t="s">
        <v>7</v>
      </c>
      <c r="C158" s="14"/>
      <c r="D158" s="33">
        <v>86</v>
      </c>
    </row>
    <row r="159" spans="1:4" s="11" customFormat="1" ht="12.75">
      <c r="A159" s="2"/>
      <c r="B159" s="33" t="s">
        <v>14</v>
      </c>
      <c r="C159" s="14"/>
      <c r="D159" s="33">
        <v>11</v>
      </c>
    </row>
    <row r="160" spans="1:4" s="11" customFormat="1" ht="12.75">
      <c r="A160" s="1">
        <v>2345</v>
      </c>
      <c r="B160" s="46" t="s">
        <v>78</v>
      </c>
      <c r="C160" s="14"/>
      <c r="D160" s="17">
        <f>D161+D162</f>
        <v>94</v>
      </c>
    </row>
    <row r="161" spans="1:4" s="11" customFormat="1" ht="12.75">
      <c r="A161" s="2"/>
      <c r="B161" s="36" t="s">
        <v>7</v>
      </c>
      <c r="C161" s="14"/>
      <c r="D161" s="33">
        <v>83</v>
      </c>
    </row>
    <row r="162" spans="1:4" s="11" customFormat="1" ht="12.75">
      <c r="A162" s="2"/>
      <c r="B162" s="33" t="s">
        <v>14</v>
      </c>
      <c r="C162" s="14"/>
      <c r="D162" s="33">
        <v>11</v>
      </c>
    </row>
    <row r="163" spans="1:4" s="11" customFormat="1" ht="12.75">
      <c r="A163" s="1">
        <v>2795</v>
      </c>
      <c r="B163" s="32" t="s">
        <v>150</v>
      </c>
      <c r="C163" s="14"/>
      <c r="D163" s="17">
        <f>D164+D165+D166</f>
        <v>59659</v>
      </c>
    </row>
    <row r="164" spans="1:4" s="11" customFormat="1" ht="12.75">
      <c r="A164" s="1"/>
      <c r="B164" s="35" t="s">
        <v>7</v>
      </c>
      <c r="C164" s="14"/>
      <c r="D164" s="33">
        <v>4955</v>
      </c>
    </row>
    <row r="165" spans="1:4" s="11" customFormat="1" ht="12.75">
      <c r="A165" s="1"/>
      <c r="B165" s="36" t="s">
        <v>18</v>
      </c>
      <c r="C165" s="14"/>
      <c r="D165" s="33">
        <v>644</v>
      </c>
    </row>
    <row r="166" spans="1:4" s="11" customFormat="1" ht="12.75">
      <c r="A166" s="1"/>
      <c r="B166" s="51" t="s">
        <v>153</v>
      </c>
      <c r="C166" s="14"/>
      <c r="D166" s="33">
        <v>54060</v>
      </c>
    </row>
    <row r="167" spans="1:4" s="11" customFormat="1" ht="12.75">
      <c r="A167" s="1">
        <v>2850</v>
      </c>
      <c r="B167" s="18" t="s">
        <v>151</v>
      </c>
      <c r="C167" s="2"/>
      <c r="D167" s="1">
        <f>D168+D169</f>
        <v>5649</v>
      </c>
    </row>
    <row r="168" spans="1:4" s="11" customFormat="1" ht="12.75">
      <c r="A168" s="1"/>
      <c r="B168" s="36" t="s">
        <v>7</v>
      </c>
      <c r="C168" s="14"/>
      <c r="D168" s="33">
        <v>4999</v>
      </c>
    </row>
    <row r="169" spans="1:4" s="11" customFormat="1" ht="12.75">
      <c r="A169" s="1"/>
      <c r="B169" s="33" t="s">
        <v>14</v>
      </c>
      <c r="C169" s="14"/>
      <c r="D169" s="33">
        <v>650</v>
      </c>
    </row>
    <row r="170" spans="1:4" s="11" customFormat="1" ht="12.75">
      <c r="A170" s="5">
        <v>2875</v>
      </c>
      <c r="B170" s="21" t="s">
        <v>58</v>
      </c>
      <c r="C170" s="2"/>
      <c r="D170" s="1">
        <f>D171+D172</f>
        <v>13456</v>
      </c>
    </row>
    <row r="171" spans="1:4" s="11" customFormat="1" ht="12.75">
      <c r="A171" s="1"/>
      <c r="B171" s="3" t="s">
        <v>7</v>
      </c>
      <c r="C171" s="2"/>
      <c r="D171" s="3">
        <v>11908</v>
      </c>
    </row>
    <row r="172" spans="1:4" s="11" customFormat="1" ht="12.75">
      <c r="A172" s="1"/>
      <c r="B172" s="22" t="s">
        <v>14</v>
      </c>
      <c r="C172" s="2"/>
      <c r="D172" s="3">
        <v>1548</v>
      </c>
    </row>
    <row r="173" spans="1:4" s="11" customFormat="1" ht="12.75">
      <c r="A173" s="2" t="s">
        <v>59</v>
      </c>
      <c r="B173" s="31"/>
      <c r="C173" s="14"/>
      <c r="D173" s="14">
        <f>D154+D157+D160+D163+D167+D170</f>
        <v>79024</v>
      </c>
    </row>
    <row r="174" spans="1:4" s="11" customFormat="1" ht="12.75">
      <c r="A174" s="16"/>
      <c r="B174" s="31"/>
      <c r="C174" s="14"/>
      <c r="D174" s="14"/>
    </row>
    <row r="175" spans="1:4" s="11" customFormat="1" ht="12.75">
      <c r="A175" s="16" t="s">
        <v>60</v>
      </c>
      <c r="B175" s="31"/>
      <c r="C175" s="14"/>
      <c r="D175" s="14"/>
    </row>
    <row r="176" spans="1:4" s="11" customFormat="1" ht="12.75">
      <c r="A176" s="28">
        <v>3205</v>
      </c>
      <c r="B176" s="32" t="s">
        <v>41</v>
      </c>
      <c r="C176" s="17"/>
      <c r="D176" s="17">
        <f>D177</f>
        <v>1182</v>
      </c>
    </row>
    <row r="177" spans="1:4" s="11" customFormat="1" ht="12.75">
      <c r="A177" s="16"/>
      <c r="B177" s="34" t="s">
        <v>12</v>
      </c>
      <c r="C177" s="14"/>
      <c r="D177" s="33">
        <v>1182</v>
      </c>
    </row>
    <row r="178" spans="1:4" s="11" customFormat="1" ht="12.75">
      <c r="A178" s="16" t="s">
        <v>42</v>
      </c>
      <c r="B178" s="31"/>
      <c r="C178" s="14"/>
      <c r="D178" s="14">
        <f>D176</f>
        <v>1182</v>
      </c>
    </row>
    <row r="179" spans="1:4" s="11" customFormat="1" ht="12.75">
      <c r="A179" s="16"/>
      <c r="B179" s="31"/>
      <c r="C179" s="14"/>
      <c r="D179" s="14"/>
    </row>
    <row r="180" spans="1:4" s="11" customFormat="1" ht="12.75">
      <c r="A180" s="16" t="s">
        <v>61</v>
      </c>
      <c r="B180" s="31"/>
      <c r="C180" s="14"/>
      <c r="D180" s="14"/>
    </row>
    <row r="181" spans="1:4" s="11" customFormat="1" ht="12.75">
      <c r="A181" s="28">
        <v>3111</v>
      </c>
      <c r="B181" s="32" t="s">
        <v>158</v>
      </c>
      <c r="C181" s="17"/>
      <c r="D181" s="17">
        <v>300000</v>
      </c>
    </row>
    <row r="182" spans="1:4" s="11" customFormat="1" ht="12.75">
      <c r="A182" s="49">
        <v>3121</v>
      </c>
      <c r="B182" s="32" t="s">
        <v>117</v>
      </c>
      <c r="C182" s="14"/>
      <c r="D182" s="17">
        <v>3000</v>
      </c>
    </row>
    <row r="183" spans="1:4" s="11" customFormat="1" ht="12.75">
      <c r="A183" s="49">
        <v>3142</v>
      </c>
      <c r="B183" s="32" t="s">
        <v>126</v>
      </c>
      <c r="C183" s="14"/>
      <c r="D183" s="17">
        <v>3000</v>
      </c>
    </row>
    <row r="184" spans="1:4" s="11" customFormat="1" ht="12.75">
      <c r="A184" s="49">
        <v>3147</v>
      </c>
      <c r="B184" s="32" t="s">
        <v>127</v>
      </c>
      <c r="C184" s="14"/>
      <c r="D184" s="17">
        <v>2000</v>
      </c>
    </row>
    <row r="185" spans="1:4" s="11" customFormat="1" ht="12.75">
      <c r="A185" s="28">
        <v>3302</v>
      </c>
      <c r="B185" s="37" t="s">
        <v>157</v>
      </c>
      <c r="C185" s="14"/>
      <c r="D185" s="17">
        <v>3224</v>
      </c>
    </row>
    <row r="186" spans="1:4" s="11" customFormat="1" ht="12.75">
      <c r="A186" s="28">
        <v>3302</v>
      </c>
      <c r="B186" s="37" t="s">
        <v>156</v>
      </c>
      <c r="C186" s="14"/>
      <c r="D186" s="17">
        <v>31000</v>
      </c>
    </row>
    <row r="187" spans="1:4" s="11" customFormat="1" ht="12.75">
      <c r="A187" s="28">
        <v>3306</v>
      </c>
      <c r="B187" s="38" t="s">
        <v>128</v>
      </c>
      <c r="C187" s="14"/>
      <c r="D187" s="17">
        <v>3000</v>
      </c>
    </row>
    <row r="188" spans="1:4" s="11" customFormat="1" ht="12.75">
      <c r="A188" s="28">
        <v>3309</v>
      </c>
      <c r="B188" s="38" t="s">
        <v>129</v>
      </c>
      <c r="C188" s="14"/>
      <c r="D188" s="17">
        <v>5000</v>
      </c>
    </row>
    <row r="189" spans="1:4" s="11" customFormat="1" ht="12.75">
      <c r="A189" s="28">
        <v>3311</v>
      </c>
      <c r="B189" s="38" t="s">
        <v>130</v>
      </c>
      <c r="C189" s="14"/>
      <c r="D189" s="17">
        <v>1000</v>
      </c>
    </row>
    <row r="190" spans="1:4" s="11" customFormat="1" ht="12.75">
      <c r="A190" s="28">
        <v>3313</v>
      </c>
      <c r="B190" s="38" t="s">
        <v>131</v>
      </c>
      <c r="C190" s="14"/>
      <c r="D190" s="17">
        <v>3000</v>
      </c>
    </row>
    <row r="191" spans="1:4" s="11" customFormat="1" ht="12.75">
      <c r="A191" s="28">
        <v>3316</v>
      </c>
      <c r="B191" s="38" t="s">
        <v>132</v>
      </c>
      <c r="C191" s="14"/>
      <c r="D191" s="17">
        <v>-2000</v>
      </c>
    </row>
    <row r="192" spans="1:4" s="11" customFormat="1" ht="12.75">
      <c r="A192" s="28">
        <v>3344</v>
      </c>
      <c r="B192" s="38" t="s">
        <v>38</v>
      </c>
      <c r="C192" s="14"/>
      <c r="D192" s="17">
        <v>2054</v>
      </c>
    </row>
    <row r="193" spans="1:4" s="11" customFormat="1" ht="12.75">
      <c r="A193" s="28">
        <v>3355</v>
      </c>
      <c r="B193" s="38" t="s">
        <v>133</v>
      </c>
      <c r="C193" s="14"/>
      <c r="D193" s="17">
        <v>3000</v>
      </c>
    </row>
    <row r="194" spans="1:4" s="11" customFormat="1" ht="12.75">
      <c r="A194" s="28">
        <v>3411</v>
      </c>
      <c r="B194" s="38" t="s">
        <v>134</v>
      </c>
      <c r="C194" s="14"/>
      <c r="D194" s="17">
        <v>20000</v>
      </c>
    </row>
    <row r="195" spans="1:4" s="11" customFormat="1" ht="12.75">
      <c r="A195" s="28">
        <v>3412</v>
      </c>
      <c r="B195" s="38" t="s">
        <v>135</v>
      </c>
      <c r="C195" s="14"/>
      <c r="D195" s="17">
        <v>5000</v>
      </c>
    </row>
    <row r="196" spans="1:4" s="11" customFormat="1" ht="12.75">
      <c r="A196" s="28">
        <v>3423</v>
      </c>
      <c r="B196" s="38" t="s">
        <v>120</v>
      </c>
      <c r="C196" s="14"/>
      <c r="D196" s="17">
        <v>-2047</v>
      </c>
    </row>
    <row r="197" spans="1:4" s="11" customFormat="1" ht="12.75">
      <c r="A197" s="28">
        <v>3433</v>
      </c>
      <c r="B197" s="38" t="s">
        <v>142</v>
      </c>
      <c r="C197" s="14"/>
      <c r="D197" s="17">
        <v>25000</v>
      </c>
    </row>
    <row r="198" spans="1:4" s="11" customFormat="1" ht="12.75">
      <c r="A198" s="28">
        <v>3451</v>
      </c>
      <c r="B198" s="38" t="s">
        <v>94</v>
      </c>
      <c r="C198" s="14"/>
      <c r="D198" s="17">
        <v>800</v>
      </c>
    </row>
    <row r="199" spans="1:4" s="11" customFormat="1" ht="12.75">
      <c r="A199" s="16" t="s">
        <v>25</v>
      </c>
      <c r="B199" s="31"/>
      <c r="C199" s="14"/>
      <c r="D199" s="14">
        <f>SUM(D181:D198)</f>
        <v>406031</v>
      </c>
    </row>
    <row r="200" spans="1:4" s="11" customFormat="1" ht="12.75">
      <c r="A200" s="16"/>
      <c r="B200" s="31"/>
      <c r="C200" s="14"/>
      <c r="D200" s="14"/>
    </row>
    <row r="201" spans="1:4" s="11" customFormat="1" ht="12.75">
      <c r="A201" s="16" t="s">
        <v>31</v>
      </c>
      <c r="B201" s="31"/>
      <c r="C201" s="14"/>
      <c r="D201" s="14"/>
    </row>
    <row r="202" spans="1:4" s="11" customFormat="1" ht="12.75">
      <c r="A202" s="53">
        <v>4131</v>
      </c>
      <c r="B202" s="32" t="s">
        <v>152</v>
      </c>
      <c r="C202" s="17"/>
      <c r="D202" s="17">
        <v>20000</v>
      </c>
    </row>
    <row r="203" spans="1:4" s="11" customFormat="1" ht="12.75">
      <c r="A203" s="53">
        <v>4132</v>
      </c>
      <c r="B203" s="32" t="s">
        <v>121</v>
      </c>
      <c r="C203" s="17"/>
      <c r="D203" s="17">
        <v>6000</v>
      </c>
    </row>
    <row r="204" spans="1:4" s="11" customFormat="1" ht="12.75">
      <c r="A204" s="56">
        <v>4324</v>
      </c>
      <c r="B204" s="57" t="s">
        <v>125</v>
      </c>
      <c r="C204" s="17"/>
      <c r="D204" s="33">
        <f>-119347+41662</f>
        <v>-77685</v>
      </c>
    </row>
    <row r="205" spans="1:4" s="11" customFormat="1" ht="12.75">
      <c r="A205" s="16" t="s">
        <v>19</v>
      </c>
      <c r="B205" s="31"/>
      <c r="C205" s="14"/>
      <c r="D205" s="14">
        <f>SUM(D202:D204)</f>
        <v>-51685</v>
      </c>
    </row>
    <row r="206" spans="1:4" ht="12.75">
      <c r="A206" s="16"/>
      <c r="B206" s="31"/>
      <c r="C206" s="14"/>
      <c r="D206" s="14"/>
    </row>
    <row r="207" spans="1:4" ht="12.75">
      <c r="A207" s="16" t="s">
        <v>26</v>
      </c>
      <c r="B207" s="31"/>
      <c r="C207" s="14"/>
      <c r="D207" s="14"/>
    </row>
    <row r="208" spans="1:4" ht="12.75">
      <c r="A208" s="28">
        <v>5012</v>
      </c>
      <c r="B208" s="32" t="s">
        <v>48</v>
      </c>
      <c r="C208" s="17"/>
      <c r="D208" s="17">
        <v>199000</v>
      </c>
    </row>
    <row r="209" spans="1:4" ht="12.75">
      <c r="A209" s="16" t="s">
        <v>27</v>
      </c>
      <c r="B209" s="31"/>
      <c r="C209" s="14"/>
      <c r="D209" s="14">
        <f>SUM(D208:D208)</f>
        <v>199000</v>
      </c>
    </row>
    <row r="210" spans="1:4" ht="12.75">
      <c r="A210" s="16"/>
      <c r="B210" s="31"/>
      <c r="C210" s="14"/>
      <c r="D210" s="14"/>
    </row>
    <row r="211" spans="1:4" ht="12.75">
      <c r="A211" s="14" t="s">
        <v>23</v>
      </c>
      <c r="B211" s="29"/>
      <c r="C211" s="14"/>
      <c r="D211" s="14"/>
    </row>
    <row r="212" spans="1:4" ht="12.75">
      <c r="A212" s="62">
        <v>6011</v>
      </c>
      <c r="B212" s="63" t="s">
        <v>21</v>
      </c>
      <c r="C212" s="64"/>
      <c r="D212" s="62">
        <f>C38+156589-D105-D109-D113-D151-D173-D199+150000-D202-D203+4179+112445-1300</f>
        <v>-111222</v>
      </c>
    </row>
    <row r="213" spans="1:4" ht="12.75">
      <c r="A213" s="17">
        <v>6135</v>
      </c>
      <c r="B213" s="29" t="s">
        <v>50</v>
      </c>
      <c r="C213" s="14"/>
      <c r="D213" s="17">
        <f>-199000</f>
        <v>-199000</v>
      </c>
    </row>
    <row r="214" spans="1:4" ht="12.75">
      <c r="A214" s="14" t="s">
        <v>24</v>
      </c>
      <c r="B214" s="29"/>
      <c r="C214" s="14"/>
      <c r="D214" s="14">
        <f>SUM(D212:D213)</f>
        <v>-310222</v>
      </c>
    </row>
    <row r="215" spans="1:4" ht="12.75">
      <c r="A215" s="42"/>
      <c r="B215" s="29"/>
      <c r="C215" s="14"/>
      <c r="D215" s="14"/>
    </row>
    <row r="216" spans="1:4" ht="12.75">
      <c r="A216" s="16" t="s">
        <v>62</v>
      </c>
      <c r="B216" s="29"/>
      <c r="C216" s="14"/>
      <c r="D216" s="14"/>
    </row>
    <row r="217" spans="1:4" ht="12.75">
      <c r="A217" s="1">
        <v>2309</v>
      </c>
      <c r="B217" s="46" t="s">
        <v>74</v>
      </c>
      <c r="C217" s="14"/>
      <c r="D217" s="17">
        <f>D218+D219</f>
        <v>0</v>
      </c>
    </row>
    <row r="218" spans="1:4" ht="12.75">
      <c r="A218" s="42"/>
      <c r="B218" s="35" t="s">
        <v>12</v>
      </c>
      <c r="C218" s="14"/>
      <c r="D218" s="33">
        <v>-7</v>
      </c>
    </row>
    <row r="219" spans="1:4" ht="12.75">
      <c r="A219" s="42"/>
      <c r="B219" s="34" t="s">
        <v>54</v>
      </c>
      <c r="C219" s="14"/>
      <c r="D219" s="33">
        <v>7</v>
      </c>
    </row>
    <row r="220" spans="1:4" ht="12.75">
      <c r="A220" s="28">
        <v>2315</v>
      </c>
      <c r="B220" s="32" t="s">
        <v>81</v>
      </c>
      <c r="C220" s="17"/>
      <c r="D220" s="17">
        <f>D221+D222</f>
        <v>0</v>
      </c>
    </row>
    <row r="221" spans="1:4" ht="12.75">
      <c r="A221" s="16"/>
      <c r="B221" s="34" t="s">
        <v>12</v>
      </c>
      <c r="C221" s="14"/>
      <c r="D221" s="17">
        <v>-3</v>
      </c>
    </row>
    <row r="222" spans="1:4" ht="12.75">
      <c r="A222" s="16"/>
      <c r="B222" s="34" t="s">
        <v>54</v>
      </c>
      <c r="C222" s="14"/>
      <c r="D222" s="17">
        <v>3</v>
      </c>
    </row>
    <row r="223" spans="1:4" ht="12.75">
      <c r="A223" s="28">
        <v>2325</v>
      </c>
      <c r="B223" s="32" t="s">
        <v>154</v>
      </c>
      <c r="C223" s="17"/>
      <c r="D223" s="17">
        <f>D224+D225</f>
        <v>0</v>
      </c>
    </row>
    <row r="224" spans="1:4" ht="12.75">
      <c r="A224" s="16"/>
      <c r="B224" s="35" t="s">
        <v>12</v>
      </c>
      <c r="C224" s="14"/>
      <c r="D224" s="33">
        <v>420</v>
      </c>
    </row>
    <row r="225" spans="1:4" ht="12.75">
      <c r="A225" s="16"/>
      <c r="B225" s="34" t="s">
        <v>155</v>
      </c>
      <c r="C225" s="14"/>
      <c r="D225" s="33">
        <v>-420</v>
      </c>
    </row>
    <row r="226" spans="1:4" ht="12.75">
      <c r="A226" s="1">
        <v>2335</v>
      </c>
      <c r="B226" s="46" t="s">
        <v>76</v>
      </c>
      <c r="C226" s="14"/>
      <c r="D226" s="17">
        <f>D227+D228</f>
        <v>0</v>
      </c>
    </row>
    <row r="227" spans="1:4" ht="12.75">
      <c r="A227" s="42"/>
      <c r="B227" s="35" t="s">
        <v>12</v>
      </c>
      <c r="C227" s="14"/>
      <c r="D227" s="33">
        <v>-1</v>
      </c>
    </row>
    <row r="228" spans="1:4" ht="12.75">
      <c r="A228" s="42"/>
      <c r="B228" s="34" t="s">
        <v>54</v>
      </c>
      <c r="C228" s="14"/>
      <c r="D228" s="33">
        <v>1</v>
      </c>
    </row>
    <row r="229" spans="1:4" ht="12.75">
      <c r="A229" s="47">
        <v>2795</v>
      </c>
      <c r="B229" s="34" t="s">
        <v>51</v>
      </c>
      <c r="C229" s="17"/>
      <c r="D229" s="33">
        <f>D230+D231</f>
        <v>0</v>
      </c>
    </row>
    <row r="230" spans="1:4" ht="12.75">
      <c r="A230" s="47"/>
      <c r="B230" s="34" t="s">
        <v>12</v>
      </c>
      <c r="C230" s="17"/>
      <c r="D230" s="33">
        <v>-20</v>
      </c>
    </row>
    <row r="231" spans="1:4" ht="12.75">
      <c r="A231" s="47"/>
      <c r="B231" s="34" t="s">
        <v>53</v>
      </c>
      <c r="C231" s="17"/>
      <c r="D231" s="33">
        <v>20</v>
      </c>
    </row>
    <row r="232" spans="1:4" ht="12.75">
      <c r="A232" s="47">
        <v>2850</v>
      </c>
      <c r="B232" s="34" t="s">
        <v>52</v>
      </c>
      <c r="C232" s="17"/>
      <c r="D232" s="33">
        <f>D233+D234</f>
        <v>0</v>
      </c>
    </row>
    <row r="233" spans="1:4" ht="12.75">
      <c r="A233" s="47"/>
      <c r="B233" s="34" t="s">
        <v>12</v>
      </c>
      <c r="C233" s="17"/>
      <c r="D233" s="33">
        <v>20</v>
      </c>
    </row>
    <row r="234" spans="1:4" ht="12.75">
      <c r="A234" s="47"/>
      <c r="B234" s="34" t="s">
        <v>54</v>
      </c>
      <c r="C234" s="17"/>
      <c r="D234" s="33">
        <v>-20</v>
      </c>
    </row>
    <row r="235" spans="1:4" ht="12.75">
      <c r="A235" s="16" t="s">
        <v>80</v>
      </c>
      <c r="B235" s="29"/>
      <c r="C235" s="14"/>
      <c r="D235" s="14">
        <f>D217+D220+D223+D226+D229+D232</f>
        <v>0</v>
      </c>
    </row>
    <row r="236" spans="1:4" ht="12.75">
      <c r="A236" s="42"/>
      <c r="B236" s="29"/>
      <c r="C236" s="14"/>
      <c r="D236" s="14"/>
    </row>
    <row r="237" spans="1:4" ht="12.75">
      <c r="A237" s="16" t="s">
        <v>118</v>
      </c>
      <c r="B237" s="29"/>
      <c r="C237" s="14"/>
      <c r="D237" s="14"/>
    </row>
    <row r="238" spans="1:4" ht="12.75">
      <c r="A238" s="42"/>
      <c r="B238" s="35" t="s">
        <v>16</v>
      </c>
      <c r="C238" s="61"/>
      <c r="D238" s="33">
        <v>-2251</v>
      </c>
    </row>
    <row r="239" spans="1:4" ht="12.75">
      <c r="A239" s="42"/>
      <c r="B239" s="35" t="s">
        <v>102</v>
      </c>
      <c r="C239" s="61"/>
      <c r="D239" s="33">
        <v>2251</v>
      </c>
    </row>
    <row r="240" spans="1:4" ht="12.75">
      <c r="A240" s="16" t="s">
        <v>119</v>
      </c>
      <c r="B240" s="29"/>
      <c r="C240" s="14"/>
      <c r="D240" s="14">
        <f>D238+D239</f>
        <v>0</v>
      </c>
    </row>
    <row r="241" spans="1:4" ht="12.75">
      <c r="A241" s="42"/>
      <c r="B241" s="29"/>
      <c r="C241" s="14"/>
      <c r="D241" s="14"/>
    </row>
    <row r="242" spans="1:4" ht="12.75">
      <c r="A242" s="42"/>
      <c r="B242" s="29"/>
      <c r="C242" s="14"/>
      <c r="D242" s="14"/>
    </row>
    <row r="243" spans="1:4" ht="12.75">
      <c r="A243" s="16" t="s">
        <v>49</v>
      </c>
      <c r="B243" s="29"/>
      <c r="C243" s="14"/>
      <c r="D243" s="14"/>
    </row>
    <row r="244" spans="1:4" ht="12.75">
      <c r="A244" s="47">
        <v>3056</v>
      </c>
      <c r="B244" s="29" t="s">
        <v>83</v>
      </c>
      <c r="C244" s="17"/>
      <c r="D244" s="14">
        <f>D245+D246</f>
        <v>0</v>
      </c>
    </row>
    <row r="245" spans="1:4" ht="12.75">
      <c r="A245" s="47"/>
      <c r="B245" s="35" t="s">
        <v>12</v>
      </c>
      <c r="C245" s="33"/>
      <c r="D245" s="33">
        <v>-305</v>
      </c>
    </row>
    <row r="246" spans="1:4" ht="12.75">
      <c r="A246" s="47"/>
      <c r="B246" s="35" t="s">
        <v>16</v>
      </c>
      <c r="C246" s="33"/>
      <c r="D246" s="33">
        <v>305</v>
      </c>
    </row>
    <row r="247" spans="1:4" ht="12.75">
      <c r="A247" s="47">
        <v>3071</v>
      </c>
      <c r="B247" s="29" t="s">
        <v>84</v>
      </c>
      <c r="C247" s="17"/>
      <c r="D247" s="14">
        <f>D248+D249+D250</f>
        <v>0</v>
      </c>
    </row>
    <row r="248" spans="1:4" ht="12.75">
      <c r="A248" s="47"/>
      <c r="B248" s="3" t="s">
        <v>7</v>
      </c>
      <c r="C248" s="17"/>
      <c r="D248" s="33">
        <v>520</v>
      </c>
    </row>
    <row r="249" spans="1:4" ht="12.75">
      <c r="A249" s="47"/>
      <c r="B249" s="22" t="s">
        <v>14</v>
      </c>
      <c r="C249" s="17"/>
      <c r="D249" s="33">
        <v>68</v>
      </c>
    </row>
    <row r="250" spans="1:4" ht="12.75">
      <c r="A250" s="47"/>
      <c r="B250" s="35" t="s">
        <v>12</v>
      </c>
      <c r="C250" s="17"/>
      <c r="D250" s="33">
        <v>-588</v>
      </c>
    </row>
    <row r="251" spans="1:4" ht="12.75">
      <c r="A251" s="47">
        <v>3146</v>
      </c>
      <c r="B251" s="29" t="s">
        <v>85</v>
      </c>
      <c r="C251" s="17"/>
      <c r="D251" s="14">
        <f>D252+D253+D254+D255</f>
        <v>0</v>
      </c>
    </row>
    <row r="252" spans="1:4" ht="12.75">
      <c r="A252" s="47"/>
      <c r="B252" s="3" t="s">
        <v>7</v>
      </c>
      <c r="C252" s="17"/>
      <c r="D252" s="33">
        <v>391</v>
      </c>
    </row>
    <row r="253" spans="1:4" ht="12.75">
      <c r="A253" s="47"/>
      <c r="B253" s="22" t="s">
        <v>14</v>
      </c>
      <c r="C253" s="17"/>
      <c r="D253" s="33">
        <v>152</v>
      </c>
    </row>
    <row r="254" spans="1:4" ht="12.75">
      <c r="A254" s="47"/>
      <c r="B254" s="35" t="s">
        <v>12</v>
      </c>
      <c r="C254" s="17"/>
      <c r="D254" s="33">
        <v>-787</v>
      </c>
    </row>
    <row r="255" spans="1:4" ht="12.75">
      <c r="A255" s="47"/>
      <c r="B255" s="35" t="s">
        <v>16</v>
      </c>
      <c r="C255" s="17"/>
      <c r="D255" s="33">
        <v>244</v>
      </c>
    </row>
    <row r="256" spans="1:4" ht="12.75">
      <c r="A256" s="47">
        <v>3201</v>
      </c>
      <c r="B256" s="29" t="s">
        <v>86</v>
      </c>
      <c r="C256" s="17"/>
      <c r="D256" s="14">
        <f>D257+D258+D259</f>
        <v>0</v>
      </c>
    </row>
    <row r="257" spans="1:4" ht="12.75">
      <c r="A257" s="47"/>
      <c r="B257" s="22" t="s">
        <v>14</v>
      </c>
      <c r="C257" s="17"/>
      <c r="D257" s="33">
        <v>728</v>
      </c>
    </row>
    <row r="258" spans="1:4" ht="12.75">
      <c r="A258" s="47"/>
      <c r="B258" s="35" t="s">
        <v>12</v>
      </c>
      <c r="C258" s="17"/>
      <c r="D258" s="33">
        <v>-915</v>
      </c>
    </row>
    <row r="259" spans="1:4" ht="12.75">
      <c r="A259" s="47"/>
      <c r="B259" s="35" t="s">
        <v>16</v>
      </c>
      <c r="C259" s="17"/>
      <c r="D259" s="33">
        <v>187</v>
      </c>
    </row>
    <row r="260" spans="1:4" ht="12.75">
      <c r="A260" s="47">
        <v>3202</v>
      </c>
      <c r="B260" s="29" t="s">
        <v>87</v>
      </c>
      <c r="C260" s="17"/>
      <c r="D260" s="14">
        <f>D261+D262</f>
        <v>0</v>
      </c>
    </row>
    <row r="261" spans="1:4" ht="12.75">
      <c r="A261" s="47"/>
      <c r="B261" s="35" t="s">
        <v>12</v>
      </c>
      <c r="C261" s="17"/>
      <c r="D261" s="33">
        <v>-500</v>
      </c>
    </row>
    <row r="262" spans="1:4" ht="12.75">
      <c r="A262" s="47"/>
      <c r="B262" s="34" t="s">
        <v>54</v>
      </c>
      <c r="C262" s="17"/>
      <c r="D262" s="33">
        <v>500</v>
      </c>
    </row>
    <row r="263" spans="1:4" ht="12.75">
      <c r="A263" s="47">
        <v>3205</v>
      </c>
      <c r="B263" s="29" t="s">
        <v>41</v>
      </c>
      <c r="C263" s="17"/>
      <c r="D263" s="14">
        <f>D264+D265+D266</f>
        <v>0</v>
      </c>
    </row>
    <row r="264" spans="1:4" ht="12.75">
      <c r="A264" s="47"/>
      <c r="B264" s="35" t="s">
        <v>12</v>
      </c>
      <c r="C264" s="33"/>
      <c r="D264" s="33">
        <v>11100</v>
      </c>
    </row>
    <row r="265" spans="1:4" ht="12.75">
      <c r="A265" s="47"/>
      <c r="B265" s="35" t="s">
        <v>16</v>
      </c>
      <c r="C265" s="33"/>
      <c r="D265" s="33">
        <v>292</v>
      </c>
    </row>
    <row r="266" spans="1:4" ht="12.75">
      <c r="A266" s="47"/>
      <c r="B266" s="35" t="s">
        <v>88</v>
      </c>
      <c r="C266" s="33"/>
      <c r="D266" s="33">
        <v>-11392</v>
      </c>
    </row>
    <row r="267" spans="1:4" ht="12.75">
      <c r="A267" s="47">
        <v>3206</v>
      </c>
      <c r="B267" s="29" t="s">
        <v>89</v>
      </c>
      <c r="C267" s="17"/>
      <c r="D267" s="14">
        <f>D268+D269+D270+D271</f>
        <v>0</v>
      </c>
    </row>
    <row r="268" spans="1:4" ht="12.75">
      <c r="A268" s="47"/>
      <c r="B268" s="3" t="s">
        <v>7</v>
      </c>
      <c r="C268" s="17"/>
      <c r="D268" s="33">
        <v>30</v>
      </c>
    </row>
    <row r="269" spans="1:4" ht="12.75">
      <c r="A269" s="47"/>
      <c r="B269" s="22" t="s">
        <v>14</v>
      </c>
      <c r="C269" s="17"/>
      <c r="D269" s="33">
        <v>4</v>
      </c>
    </row>
    <row r="270" spans="1:4" ht="12.75">
      <c r="A270" s="47"/>
      <c r="B270" s="35" t="s">
        <v>12</v>
      </c>
      <c r="C270" s="17"/>
      <c r="D270" s="33">
        <v>9</v>
      </c>
    </row>
    <row r="271" spans="1:4" ht="12.75">
      <c r="A271" s="47"/>
      <c r="B271" s="35" t="s">
        <v>16</v>
      </c>
      <c r="C271" s="17"/>
      <c r="D271" s="33">
        <v>-43</v>
      </c>
    </row>
    <row r="272" spans="1:4" ht="12.75">
      <c r="A272" s="47">
        <v>3301</v>
      </c>
      <c r="B272" s="29" t="s">
        <v>90</v>
      </c>
      <c r="C272" s="17"/>
      <c r="D272" s="14">
        <f>D273+D274+D275</f>
        <v>0</v>
      </c>
    </row>
    <row r="273" spans="1:4" ht="12.75">
      <c r="A273" s="47"/>
      <c r="B273" s="35" t="s">
        <v>12</v>
      </c>
      <c r="C273" s="17"/>
      <c r="D273" s="33">
        <v>-625</v>
      </c>
    </row>
    <row r="274" spans="1:4" ht="12.75">
      <c r="A274" s="47"/>
      <c r="B274" s="35" t="s">
        <v>54</v>
      </c>
      <c r="C274" s="17"/>
      <c r="D274" s="33">
        <v>-2215</v>
      </c>
    </row>
    <row r="275" spans="1:4" ht="12.75">
      <c r="A275" s="47"/>
      <c r="B275" s="35" t="s">
        <v>88</v>
      </c>
      <c r="C275" s="17"/>
      <c r="D275" s="33">
        <v>2840</v>
      </c>
    </row>
    <row r="276" spans="1:4" ht="12.75">
      <c r="A276" s="47">
        <v>3412</v>
      </c>
      <c r="B276" s="29" t="s">
        <v>91</v>
      </c>
      <c r="C276" s="17"/>
      <c r="D276" s="14">
        <f>D277+D278</f>
        <v>0</v>
      </c>
    </row>
    <row r="277" spans="1:4" ht="12.75">
      <c r="A277" s="47"/>
      <c r="B277" s="35" t="s">
        <v>12</v>
      </c>
      <c r="C277" s="17"/>
      <c r="D277" s="33">
        <v>-200</v>
      </c>
    </row>
    <row r="278" spans="1:4" ht="12.75">
      <c r="A278" s="47"/>
      <c r="B278" s="35" t="s">
        <v>54</v>
      </c>
      <c r="C278" s="17"/>
      <c r="D278" s="33">
        <v>200</v>
      </c>
    </row>
    <row r="279" spans="1:4" ht="12.75">
      <c r="A279" s="47">
        <v>3415</v>
      </c>
      <c r="B279" s="29" t="s">
        <v>92</v>
      </c>
      <c r="C279" s="17"/>
      <c r="D279" s="14">
        <f>D280+D281</f>
        <v>0</v>
      </c>
    </row>
    <row r="280" spans="1:4" ht="12.75">
      <c r="A280" s="47"/>
      <c r="B280" s="35" t="s">
        <v>12</v>
      </c>
      <c r="C280" s="17"/>
      <c r="D280" s="33">
        <v>-680</v>
      </c>
    </row>
    <row r="281" spans="1:4" ht="12.75">
      <c r="A281" s="42"/>
      <c r="B281" s="35" t="s">
        <v>54</v>
      </c>
      <c r="C281" s="14"/>
      <c r="D281" s="33">
        <v>680</v>
      </c>
    </row>
    <row r="282" spans="1:4" ht="12.75">
      <c r="A282" s="47">
        <v>3423</v>
      </c>
      <c r="B282" s="29" t="s">
        <v>93</v>
      </c>
      <c r="C282" s="17"/>
      <c r="D282" s="14">
        <f>D283+D284+D285+D286</f>
        <v>0</v>
      </c>
    </row>
    <row r="283" spans="1:4" ht="12.75">
      <c r="A283" s="47"/>
      <c r="B283" s="3" t="s">
        <v>7</v>
      </c>
      <c r="C283" s="17"/>
      <c r="D283" s="33">
        <v>2821</v>
      </c>
    </row>
    <row r="284" spans="1:4" ht="12.75">
      <c r="A284" s="47"/>
      <c r="B284" s="22" t="s">
        <v>14</v>
      </c>
      <c r="C284" s="17"/>
      <c r="D284" s="33">
        <v>1759</v>
      </c>
    </row>
    <row r="285" spans="1:4" ht="12.75">
      <c r="A285" s="47"/>
      <c r="B285" s="35" t="s">
        <v>12</v>
      </c>
      <c r="C285" s="17"/>
      <c r="D285" s="33">
        <v>-5080</v>
      </c>
    </row>
    <row r="286" spans="1:4" ht="12.75">
      <c r="A286" s="47"/>
      <c r="B286" s="35" t="s">
        <v>54</v>
      </c>
      <c r="C286" s="17"/>
      <c r="D286" s="33">
        <v>500</v>
      </c>
    </row>
    <row r="287" spans="1:4" ht="12.75">
      <c r="A287" s="16" t="s">
        <v>95</v>
      </c>
      <c r="B287" s="29"/>
      <c r="C287" s="17"/>
      <c r="D287" s="14">
        <f>D244+D247+D251+D256+D260+D263+D267+D272+D276+D279+D282</f>
        <v>0</v>
      </c>
    </row>
    <row r="288" spans="1:4" ht="12.75">
      <c r="A288" s="47"/>
      <c r="B288" s="29"/>
      <c r="C288" s="17"/>
      <c r="D288" s="17"/>
    </row>
    <row r="289" spans="1:4" ht="12.75">
      <c r="A289" s="16" t="s">
        <v>96</v>
      </c>
      <c r="B289" s="29"/>
      <c r="C289" s="17"/>
      <c r="D289" s="17"/>
    </row>
    <row r="290" spans="1:4" ht="12.75">
      <c r="A290" s="28">
        <v>3972</v>
      </c>
      <c r="B290" s="29" t="s">
        <v>97</v>
      </c>
      <c r="C290" s="17"/>
      <c r="D290" s="17">
        <f>D291+D292+D293</f>
        <v>0</v>
      </c>
    </row>
    <row r="291" spans="1:4" ht="12.75">
      <c r="A291" s="28"/>
      <c r="B291" s="22" t="s">
        <v>14</v>
      </c>
      <c r="C291" s="17"/>
      <c r="D291" s="33">
        <v>5</v>
      </c>
    </row>
    <row r="292" spans="1:4" ht="12.75">
      <c r="A292" s="28"/>
      <c r="B292" s="35" t="s">
        <v>12</v>
      </c>
      <c r="C292" s="17"/>
      <c r="D292" s="33">
        <v>32</v>
      </c>
    </row>
    <row r="293" spans="1:4" ht="12.75">
      <c r="A293" s="28"/>
      <c r="B293" s="35" t="s">
        <v>54</v>
      </c>
      <c r="C293" s="17"/>
      <c r="D293" s="33">
        <v>-37</v>
      </c>
    </row>
    <row r="294" spans="1:4" ht="12.75">
      <c r="A294" s="28">
        <v>3973</v>
      </c>
      <c r="B294" s="29" t="s">
        <v>98</v>
      </c>
      <c r="C294" s="17"/>
      <c r="D294" s="17">
        <f>D295+D296+D297+D298</f>
        <v>0</v>
      </c>
    </row>
    <row r="295" spans="1:4" ht="12.75">
      <c r="A295" s="28"/>
      <c r="B295" s="3" t="s">
        <v>7</v>
      </c>
      <c r="C295" s="17"/>
      <c r="D295" s="33">
        <v>3556</v>
      </c>
    </row>
    <row r="296" spans="1:4" ht="12.75">
      <c r="A296" s="28"/>
      <c r="B296" s="22" t="s">
        <v>14</v>
      </c>
      <c r="C296" s="17"/>
      <c r="D296" s="33">
        <v>467</v>
      </c>
    </row>
    <row r="297" spans="1:4" ht="12.75">
      <c r="A297" s="28"/>
      <c r="B297" s="35" t="s">
        <v>12</v>
      </c>
      <c r="C297" s="17"/>
      <c r="D297" s="33">
        <v>7</v>
      </c>
    </row>
    <row r="298" spans="1:4" ht="12.75">
      <c r="A298" s="28"/>
      <c r="B298" s="35" t="s">
        <v>54</v>
      </c>
      <c r="C298" s="17"/>
      <c r="D298" s="33">
        <v>-4030</v>
      </c>
    </row>
    <row r="299" spans="1:4" ht="12.75">
      <c r="A299" s="16" t="s">
        <v>99</v>
      </c>
      <c r="B299" s="29"/>
      <c r="C299" s="17"/>
      <c r="D299" s="14">
        <f>D290+D294</f>
        <v>0</v>
      </c>
    </row>
    <row r="300" spans="1:4" ht="12.75">
      <c r="A300" s="28"/>
      <c r="B300" s="29"/>
      <c r="C300" s="17"/>
      <c r="D300" s="17"/>
    </row>
    <row r="301" spans="1:4" ht="12.75">
      <c r="A301" s="16" t="s">
        <v>100</v>
      </c>
      <c r="B301" s="29"/>
      <c r="C301" s="17"/>
      <c r="D301" s="17"/>
    </row>
    <row r="302" spans="1:4" ht="12.75">
      <c r="A302" s="28">
        <v>4013</v>
      </c>
      <c r="B302" s="29" t="s">
        <v>101</v>
      </c>
      <c r="C302" s="17"/>
      <c r="D302" s="14">
        <f>D303+D304</f>
        <v>0</v>
      </c>
    </row>
    <row r="303" spans="1:4" ht="12.75">
      <c r="A303" s="28"/>
      <c r="B303" s="35" t="s">
        <v>12</v>
      </c>
      <c r="C303" s="17"/>
      <c r="D303" s="33">
        <v>284</v>
      </c>
    </row>
    <row r="304" spans="1:4" ht="12.75">
      <c r="A304" s="28"/>
      <c r="B304" s="35" t="s">
        <v>102</v>
      </c>
      <c r="C304" s="17"/>
      <c r="D304" s="33">
        <v>-284</v>
      </c>
    </row>
    <row r="305" spans="1:4" ht="12.75">
      <c r="A305" s="28">
        <v>4021</v>
      </c>
      <c r="B305" s="29" t="s">
        <v>103</v>
      </c>
      <c r="C305" s="17"/>
      <c r="D305" s="14">
        <f>D306+D307</f>
        <v>0</v>
      </c>
    </row>
    <row r="306" spans="1:4" ht="12.75">
      <c r="A306" s="28"/>
      <c r="B306" s="35" t="s">
        <v>16</v>
      </c>
      <c r="C306" s="33"/>
      <c r="D306" s="33">
        <v>25238</v>
      </c>
    </row>
    <row r="307" spans="1:4" ht="12.75">
      <c r="A307" s="28"/>
      <c r="B307" s="35" t="s">
        <v>102</v>
      </c>
      <c r="C307" s="33"/>
      <c r="D307" s="33">
        <v>-25238</v>
      </c>
    </row>
    <row r="308" spans="1:4" ht="12.75">
      <c r="A308" s="28">
        <v>4111</v>
      </c>
      <c r="B308" s="29" t="s">
        <v>104</v>
      </c>
      <c r="C308" s="17"/>
      <c r="D308" s="14">
        <f>D309+D310</f>
        <v>-71085</v>
      </c>
    </row>
    <row r="309" spans="1:4" ht="12.75">
      <c r="A309" s="28"/>
      <c r="B309" s="35" t="s">
        <v>12</v>
      </c>
      <c r="C309" s="17"/>
      <c r="D309" s="33">
        <v>28000</v>
      </c>
    </row>
    <row r="310" spans="1:4" ht="12.75">
      <c r="A310" s="28"/>
      <c r="B310" s="35" t="s">
        <v>102</v>
      </c>
      <c r="C310" s="17"/>
      <c r="D310" s="33">
        <v>-99085</v>
      </c>
    </row>
    <row r="311" spans="1:4" ht="12.75">
      <c r="A311" s="28">
        <v>4121</v>
      </c>
      <c r="B311" s="29" t="s">
        <v>105</v>
      </c>
      <c r="C311" s="17"/>
      <c r="D311" s="14">
        <f>D312+D313</f>
        <v>0</v>
      </c>
    </row>
    <row r="312" spans="1:4" ht="12.75">
      <c r="A312" s="65"/>
      <c r="B312" s="66" t="s">
        <v>16</v>
      </c>
      <c r="C312" s="17"/>
      <c r="D312" s="33">
        <v>5379</v>
      </c>
    </row>
    <row r="313" spans="1:4" ht="12.75">
      <c r="A313" s="28"/>
      <c r="B313" s="35" t="s">
        <v>102</v>
      </c>
      <c r="C313" s="17"/>
      <c r="D313" s="33">
        <v>-5379</v>
      </c>
    </row>
    <row r="314" spans="1:4" ht="12.75">
      <c r="A314" s="28">
        <v>4125</v>
      </c>
      <c r="B314" s="29" t="s">
        <v>106</v>
      </c>
      <c r="C314" s="17"/>
      <c r="D314" s="14">
        <f>D315+D316</f>
        <v>0</v>
      </c>
    </row>
    <row r="315" spans="1:4" ht="12.75">
      <c r="A315" s="28"/>
      <c r="B315" s="35" t="s">
        <v>16</v>
      </c>
      <c r="C315" s="17"/>
      <c r="D315" s="33">
        <v>129</v>
      </c>
    </row>
    <row r="316" spans="1:4" ht="12.75">
      <c r="A316" s="28"/>
      <c r="B316" s="35" t="s">
        <v>102</v>
      </c>
      <c r="C316" s="17"/>
      <c r="D316" s="33">
        <v>-129</v>
      </c>
    </row>
    <row r="317" spans="1:4" ht="12.75">
      <c r="A317" s="28">
        <v>4126</v>
      </c>
      <c r="B317" s="29" t="s">
        <v>107</v>
      </c>
      <c r="C317" s="17"/>
      <c r="D317" s="14">
        <f>D318+D319</f>
        <v>0</v>
      </c>
    </row>
    <row r="318" spans="1:4" ht="12.75">
      <c r="A318" s="28"/>
      <c r="B318" s="35" t="s">
        <v>12</v>
      </c>
      <c r="C318" s="17"/>
      <c r="D318" s="33">
        <v>2640</v>
      </c>
    </row>
    <row r="319" spans="1:4" ht="12.75">
      <c r="A319" s="28"/>
      <c r="B319" s="35" t="s">
        <v>102</v>
      </c>
      <c r="C319" s="17"/>
      <c r="D319" s="33">
        <v>-2640</v>
      </c>
    </row>
    <row r="320" spans="1:4" ht="12.75">
      <c r="A320" s="28">
        <v>4129</v>
      </c>
      <c r="B320" s="29" t="s">
        <v>108</v>
      </c>
      <c r="C320" s="17"/>
      <c r="D320" s="14">
        <f>D321+D322</f>
        <v>0</v>
      </c>
    </row>
    <row r="321" spans="1:4" ht="12.75">
      <c r="A321" s="28"/>
      <c r="B321" s="35" t="s">
        <v>16</v>
      </c>
      <c r="C321" s="17"/>
      <c r="D321" s="33">
        <v>74195</v>
      </c>
    </row>
    <row r="322" spans="1:4" ht="12.75">
      <c r="A322" s="28"/>
      <c r="B322" s="35" t="s">
        <v>102</v>
      </c>
      <c r="C322" s="17"/>
      <c r="D322" s="33">
        <v>-74195</v>
      </c>
    </row>
    <row r="323" spans="1:4" ht="12.75">
      <c r="A323" s="28">
        <v>4131</v>
      </c>
      <c r="B323" s="29" t="s">
        <v>109</v>
      </c>
      <c r="C323" s="17"/>
      <c r="D323" s="14">
        <f>D324+D325</f>
        <v>0</v>
      </c>
    </row>
    <row r="324" spans="1:4" ht="12.75">
      <c r="A324" s="28"/>
      <c r="B324" s="35" t="s">
        <v>12</v>
      </c>
      <c r="C324" s="17"/>
      <c r="D324" s="33">
        <v>6600</v>
      </c>
    </row>
    <row r="325" spans="1:4" ht="12.75">
      <c r="A325" s="28"/>
      <c r="B325" s="35" t="s">
        <v>102</v>
      </c>
      <c r="C325" s="17"/>
      <c r="D325" s="33">
        <v>-6600</v>
      </c>
    </row>
    <row r="326" spans="1:4" ht="12.75">
      <c r="A326" s="28">
        <v>4141</v>
      </c>
      <c r="B326" s="29" t="s">
        <v>110</v>
      </c>
      <c r="C326" s="17"/>
      <c r="D326" s="14">
        <f>D327+D328</f>
        <v>0</v>
      </c>
    </row>
    <row r="327" spans="1:4" ht="12.75">
      <c r="A327" s="28"/>
      <c r="B327" s="35" t="s">
        <v>12</v>
      </c>
      <c r="C327" s="17"/>
      <c r="D327" s="33">
        <v>18000</v>
      </c>
    </row>
    <row r="328" spans="1:4" ht="12.75">
      <c r="A328" s="28"/>
      <c r="B328" s="35" t="s">
        <v>102</v>
      </c>
      <c r="C328" s="17"/>
      <c r="D328" s="33">
        <v>-18000</v>
      </c>
    </row>
    <row r="329" spans="1:4" ht="12.75">
      <c r="A329" s="28">
        <v>4155</v>
      </c>
      <c r="B329" s="35" t="s">
        <v>159</v>
      </c>
      <c r="C329" s="17"/>
      <c r="D329" s="14">
        <f>D330</f>
        <v>-150000</v>
      </c>
    </row>
    <row r="330" spans="1:4" ht="12.75">
      <c r="A330" s="28"/>
      <c r="B330" s="35" t="s">
        <v>102</v>
      </c>
      <c r="C330" s="17"/>
      <c r="D330" s="33">
        <v>-150000</v>
      </c>
    </row>
    <row r="331" spans="1:4" ht="12.75">
      <c r="A331" s="28">
        <v>4324</v>
      </c>
      <c r="B331" s="29" t="s">
        <v>111</v>
      </c>
      <c r="C331" s="17"/>
      <c r="D331" s="14">
        <f>D332+D333+D334</f>
        <v>0</v>
      </c>
    </row>
    <row r="332" spans="1:4" ht="12.75">
      <c r="A332" s="28"/>
      <c r="B332" s="35" t="s">
        <v>12</v>
      </c>
      <c r="C332" s="17"/>
      <c r="D332" s="33">
        <v>250</v>
      </c>
    </row>
    <row r="333" spans="1:4" ht="12.75">
      <c r="A333" s="28"/>
      <c r="B333" s="35" t="s">
        <v>16</v>
      </c>
      <c r="C333" s="17"/>
      <c r="D333" s="33">
        <v>1542921</v>
      </c>
    </row>
    <row r="334" spans="1:4" ht="12.75">
      <c r="A334" s="28"/>
      <c r="B334" s="35" t="s">
        <v>102</v>
      </c>
      <c r="C334" s="17"/>
      <c r="D334" s="33">
        <v>-1543171</v>
      </c>
    </row>
    <row r="335" spans="1:4" ht="12.75">
      <c r="A335" s="16" t="s">
        <v>112</v>
      </c>
      <c r="B335" s="35"/>
      <c r="C335" s="17"/>
      <c r="D335" s="14">
        <f>D302+D305+D308+D311+D314+D317+D320+D323+D326+D329+D331</f>
        <v>-221085</v>
      </c>
    </row>
    <row r="336" spans="1:4" ht="12.75">
      <c r="A336" s="28"/>
      <c r="B336" s="35"/>
      <c r="C336" s="17"/>
      <c r="D336" s="33"/>
    </row>
    <row r="337" spans="1:4" ht="12.75">
      <c r="A337" s="16" t="s">
        <v>113</v>
      </c>
      <c r="B337" s="35"/>
      <c r="C337" s="17"/>
      <c r="D337" s="33"/>
    </row>
    <row r="338" spans="1:4" ht="12.75">
      <c r="A338" s="28">
        <v>5013</v>
      </c>
      <c r="B338" s="29" t="s">
        <v>114</v>
      </c>
      <c r="C338" s="17"/>
      <c r="D338" s="14">
        <f>D339+D340</f>
        <v>0</v>
      </c>
    </row>
    <row r="339" spans="1:4" ht="12.75">
      <c r="A339" s="28"/>
      <c r="B339" s="35" t="s">
        <v>12</v>
      </c>
      <c r="C339" s="17"/>
      <c r="D339" s="33">
        <v>26963</v>
      </c>
    </row>
    <row r="340" spans="1:4" ht="12.75">
      <c r="A340" s="28"/>
      <c r="B340" s="35" t="s">
        <v>16</v>
      </c>
      <c r="C340" s="17"/>
      <c r="D340" s="33">
        <v>-26963</v>
      </c>
    </row>
    <row r="341" spans="1:4" ht="12.75">
      <c r="A341" s="28">
        <v>5022</v>
      </c>
      <c r="B341" s="29" t="s">
        <v>115</v>
      </c>
      <c r="C341" s="17"/>
      <c r="D341" s="61">
        <f>D342+D343</f>
        <v>0</v>
      </c>
    </row>
    <row r="342" spans="1:4" ht="12.75">
      <c r="A342" s="28"/>
      <c r="B342" s="35" t="s">
        <v>54</v>
      </c>
      <c r="C342" s="17"/>
      <c r="D342" s="33">
        <v>32000</v>
      </c>
    </row>
    <row r="343" spans="1:4" ht="12.75">
      <c r="A343" s="28"/>
      <c r="B343" s="35" t="s">
        <v>16</v>
      </c>
      <c r="C343" s="17"/>
      <c r="D343" s="33">
        <v>-32000</v>
      </c>
    </row>
    <row r="344" spans="1:4" ht="12.75">
      <c r="A344" s="16" t="s">
        <v>116</v>
      </c>
      <c r="B344" s="35"/>
      <c r="C344" s="17"/>
      <c r="D344" s="14">
        <f>D339+D340+D342+D343</f>
        <v>0</v>
      </c>
    </row>
    <row r="345" spans="1:4" ht="12.75">
      <c r="A345" s="28"/>
      <c r="B345" s="35"/>
      <c r="C345" s="17"/>
      <c r="D345" s="33"/>
    </row>
    <row r="346" spans="1:4" ht="12.75">
      <c r="A346" s="14" t="s">
        <v>23</v>
      </c>
      <c r="B346" s="29"/>
      <c r="C346" s="17"/>
      <c r="D346" s="33"/>
    </row>
    <row r="347" spans="1:4" ht="12.75">
      <c r="A347" s="17">
        <v>6011</v>
      </c>
      <c r="B347" s="29" t="s">
        <v>21</v>
      </c>
      <c r="C347" s="17"/>
      <c r="D347" s="17">
        <v>71085</v>
      </c>
    </row>
    <row r="348" spans="1:4" ht="12.75">
      <c r="A348" s="14" t="s">
        <v>24</v>
      </c>
      <c r="B348" s="29"/>
      <c r="C348" s="17"/>
      <c r="D348" s="14">
        <f>SUM(D347)</f>
        <v>71085</v>
      </c>
    </row>
    <row r="349" spans="1:4" ht="12.75">
      <c r="A349" s="28"/>
      <c r="B349" s="39"/>
      <c r="C349" s="48"/>
      <c r="D349" s="40"/>
    </row>
    <row r="350" spans="1:4" ht="15">
      <c r="A350" s="12" t="s">
        <v>22</v>
      </c>
      <c r="B350" s="41"/>
      <c r="C350" s="14">
        <f>C61</f>
        <v>674583</v>
      </c>
      <c r="D350" s="14">
        <f>D66+D77+D96+D102+D118+D151+D173+D178+D199+D205+D209+D214+D235+D240+D287+D299+D335+D344+D347</f>
        <v>674583</v>
      </c>
    </row>
    <row r="351" spans="1:4" ht="12.75">
      <c r="A351" s="14"/>
      <c r="B351" s="41"/>
      <c r="C351" s="14"/>
      <c r="D351" s="14"/>
    </row>
    <row r="352" spans="1:4" ht="15">
      <c r="A352" s="12" t="s">
        <v>11</v>
      </c>
      <c r="B352" s="29"/>
      <c r="C352" s="14">
        <f>C32+C350</f>
        <v>836824</v>
      </c>
      <c r="D352" s="14">
        <f>D32+D350</f>
        <v>836824</v>
      </c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Footer>&amp;C&amp;P.oldal
</oddFooter>
  </headerFooter>
  <rowBreaks count="2" manualBreakCount="2">
    <brk id="74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2023-09-07T06:38:11Z</cp:lastPrinted>
  <dcterms:created xsi:type="dcterms:W3CDTF">2015-04-22T08:22:53Z</dcterms:created>
  <dcterms:modified xsi:type="dcterms:W3CDTF">2023-09-07T06:38:17Z</dcterms:modified>
  <cp:category/>
  <cp:version/>
  <cp:contentType/>
  <cp:contentStatus/>
</cp:coreProperties>
</file>