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 szeptember" sheetId="1" r:id="rId1"/>
  </sheets>
  <definedNames/>
  <calcPr fullCalcOnLoad="1"/>
</workbook>
</file>

<file path=xl/sharedStrings.xml><?xml version="1.0" encoding="utf-8"?>
<sst xmlns="http://schemas.openxmlformats.org/spreadsheetml/2006/main" count="298" uniqueCount="158">
  <si>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</si>
  <si>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</si>
  <si>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</si>
  <si>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</si>
  <si>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</si>
  <si>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</si>
  <si>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1/b. sz. melléklet összesen</t>
  </si>
  <si>
    <t>Személyi juttatások</t>
  </si>
  <si>
    <t>Ferencvárosi Egyesített Bölcsődék</t>
  </si>
  <si>
    <t xml:space="preserve">FESZGYI   </t>
  </si>
  <si>
    <t xml:space="preserve">I. Állami pénzeszköz átvétellel kapcsolatos előirányzat módosítás </t>
  </si>
  <si>
    <t>Mindösszesen</t>
  </si>
  <si>
    <t>6. sz. melléklet</t>
  </si>
  <si>
    <t>6. sz. melléklet összesen</t>
  </si>
  <si>
    <t>Települési önkormányzatok szoc. és gyermekj. és gyermekétk. feladatainak tám.</t>
  </si>
  <si>
    <t>Munkaad. terhelő jár. és szoc. hozzáj adó</t>
  </si>
  <si>
    <t>Sor-szám</t>
  </si>
  <si>
    <t>1/c. sz. melléklet</t>
  </si>
  <si>
    <t xml:space="preserve">Általános tartalék </t>
  </si>
  <si>
    <t>Általános tartalék</t>
  </si>
  <si>
    <t xml:space="preserve">6. sz. melléklet </t>
  </si>
  <si>
    <t>6. sz. melléklet mindösszesen</t>
  </si>
  <si>
    <t>Települési önkormányzatok egyes köznevelési feladatainak támogatása</t>
  </si>
  <si>
    <t>A 2022. évi költségvetés módosítása</t>
  </si>
  <si>
    <t>Tárgyévi finanszírozási megelőlegezések</t>
  </si>
  <si>
    <t>1/c. sz. melléklet összesen</t>
  </si>
  <si>
    <t xml:space="preserve">II. Testületi döntést igénylő előirányzat módosítás </t>
  </si>
  <si>
    <t>3/c. sz. melléklet  ei. átcsoportosítás</t>
  </si>
  <si>
    <t>3/c. sz. melléklet  ei. átcsoportosítás összesen</t>
  </si>
  <si>
    <t>5. sz. melléklet ei. átcsoportosítás</t>
  </si>
  <si>
    <t>5. sz. melléklet ei. átcsoportosítás összesen</t>
  </si>
  <si>
    <t>II. Képviselőtestületi döntést igénylő előirányzat módosítások összesen</t>
  </si>
  <si>
    <t>2022. évi utcai szociális munka támogatása</t>
  </si>
  <si>
    <r>
      <t xml:space="preserve">2. sz. melléklet </t>
    </r>
    <r>
      <rPr>
        <b/>
        <i/>
        <sz val="10"/>
        <rFont val="Arial CE"/>
        <family val="0"/>
      </rPr>
      <t>(2022. évi utcai szociális munka)</t>
    </r>
  </si>
  <si>
    <r>
      <t>2. sz. melléklet</t>
    </r>
    <r>
      <rPr>
        <b/>
        <i/>
        <sz val="10"/>
        <rFont val="Arial CE"/>
        <family val="0"/>
      </rPr>
      <t xml:space="preserve"> (2022. évi utcai szociális munka) összesen</t>
    </r>
  </si>
  <si>
    <r>
      <t>2. sz. melléklet</t>
    </r>
    <r>
      <rPr>
        <b/>
        <i/>
        <sz val="10"/>
        <rFont val="Arial CE"/>
        <family val="0"/>
      </rPr>
      <t xml:space="preserve">  összesen </t>
    </r>
    <r>
      <rPr>
        <i/>
        <sz val="10"/>
        <rFont val="Arial CE"/>
        <family val="0"/>
      </rPr>
      <t>(Szociális ágazati összevont pótlék 2022. V.-VII. hó)</t>
    </r>
  </si>
  <si>
    <t>Köztemetés</t>
  </si>
  <si>
    <t>Játszóterek karbantartása</t>
  </si>
  <si>
    <t>Dologi kiadások</t>
  </si>
  <si>
    <t>Beruházások</t>
  </si>
  <si>
    <t>Ingatlanokkal kapcsolatos egyéb feladatok</t>
  </si>
  <si>
    <t>Munkaadókat terhelő jár. és szociális hozzájár.adó</t>
  </si>
  <si>
    <t>Felújítások</t>
  </si>
  <si>
    <t>Egészségügyi, Szociális, Sport, Ifj. és Civil feladatok</t>
  </si>
  <si>
    <t>Egyéb működési célú kiadások</t>
  </si>
  <si>
    <t>Képviselők és választott tisztségviselők juttatásai</t>
  </si>
  <si>
    <t xml:space="preserve">Személyi juttatások </t>
  </si>
  <si>
    <t>3/a. sz. melléklet</t>
  </si>
  <si>
    <t>Országgyűlési képviselő választás-Népszavazás</t>
  </si>
  <si>
    <t>Népszámlálás</t>
  </si>
  <si>
    <t>3/c. sz. melléklet</t>
  </si>
  <si>
    <t>3/a. sz. melléklet összesen</t>
  </si>
  <si>
    <t>3/c. sz. melléklet összesen</t>
  </si>
  <si>
    <t>Önkormányzati szakmai feladatokkal kapcsolatos kiadások</t>
  </si>
  <si>
    <t>Helyi esélyegyenlőségi program végrehajtásával összefüggő feladatok</t>
  </si>
  <si>
    <t xml:space="preserve">   - Szociális ágazati összevont pótlék 2022. V.- VIII. hó</t>
  </si>
  <si>
    <r>
      <t xml:space="preserve">2. sz. melléklet </t>
    </r>
    <r>
      <rPr>
        <i/>
        <sz val="10"/>
        <rFont val="Arial CE"/>
        <family val="0"/>
      </rPr>
      <t>(Szociális ágazati összevont pótlék 2022. V.- VIII. hó)</t>
    </r>
  </si>
  <si>
    <r>
      <t xml:space="preserve">Parkolóhely megváltás </t>
    </r>
    <r>
      <rPr>
        <i/>
        <sz val="10"/>
        <rFont val="Arial"/>
        <family val="2"/>
      </rPr>
      <t>(Cordia Kft 10.000 eFt; Ráday Hotel Kft 88.424 eFt)</t>
    </r>
  </si>
  <si>
    <r>
      <t xml:space="preserve">Egyéb felhalmozási célú átvett pénzeszközök </t>
    </r>
    <r>
      <rPr>
        <i/>
        <sz val="10"/>
        <rFont val="Arial"/>
        <family val="2"/>
      </rPr>
      <t>(Telekátalakítási megállapodás AVICO Rverbay; Metrodom Zrt)</t>
    </r>
  </si>
  <si>
    <t xml:space="preserve"> Parkoló Alap</t>
  </si>
  <si>
    <t>FIÜK</t>
  </si>
  <si>
    <t>Testvérvárosi kapcsolatok</t>
  </si>
  <si>
    <t xml:space="preserve">   -  2022. májusi felmérés alapján lemondás/pótigény (szociális és gyermekjóléti feladatok, gyermekétkeztetés)</t>
  </si>
  <si>
    <t xml:space="preserve">   -  2022. májusi felmérés alapján lemondás/pótigény (pedagógusok átlagbér alapú támogatása)</t>
  </si>
  <si>
    <r>
      <t xml:space="preserve">2. sz. melléklet </t>
    </r>
    <r>
      <rPr>
        <b/>
        <i/>
        <sz val="10"/>
        <rFont val="Arial CE"/>
        <family val="0"/>
      </rPr>
      <t>(2022. évi táboroztatás) összesen</t>
    </r>
  </si>
  <si>
    <t>AVICO Riverbay Telekátalakítás megállapodás</t>
  </si>
  <si>
    <t>Ferencvárosi Média Nonprofit Kft</t>
  </si>
  <si>
    <t>Ellátottak pénzbeli támogatása</t>
  </si>
  <si>
    <t>Térfigyelő rendszer karbantartásának, üzemeltetésének költségei</t>
  </si>
  <si>
    <t>Környezetvédelem</t>
  </si>
  <si>
    <t>Pályázat előkészítés, lebonyolítás</t>
  </si>
  <si>
    <t>Egyéb felhalmozási célú kiadások</t>
  </si>
  <si>
    <t>HERO pályázat</t>
  </si>
  <si>
    <t>Egészségügyi prevenció</t>
  </si>
  <si>
    <t>Sport és szabadidős feladatok</t>
  </si>
  <si>
    <t>Faültetés támogatása</t>
  </si>
  <si>
    <t xml:space="preserve">Játszóterek, műfüves és sportpályák, fitness eszközök, zöldf. felúj., </t>
  </si>
  <si>
    <t xml:space="preserve">Egyéb közterületek felújítása, fejlesztése </t>
  </si>
  <si>
    <t>"Bakáts projekt" tervezések, megvalósítás</t>
  </si>
  <si>
    <t>Felújításokkal kapcsolatos tervezések , MÁV-Aszódi csatorna tervezés</t>
  </si>
  <si>
    <t>Gát u. 24.-26. sz. ingatlan felújítás</t>
  </si>
  <si>
    <t>Részleges épületbontás</t>
  </si>
  <si>
    <t>Veszélyelhárítás</t>
  </si>
  <si>
    <t>KÉSZ-ek tervezése</t>
  </si>
  <si>
    <t>Zöldfelületi kataszter, fakataszter elkészítése</t>
  </si>
  <si>
    <t>Faültetés</t>
  </si>
  <si>
    <t>Közművelődés érdekeltségnöv. pályázat FMK eszközbeszerzés</t>
  </si>
  <si>
    <r>
      <t>Egyéb működési célú támogatások bevételei államháztartáson belülről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(Népszavazás 3.812 eFt; Népszámlálás 70.742 eFt)</t>
    </r>
  </si>
  <si>
    <r>
      <t xml:space="preserve">2. sz. melléklet </t>
    </r>
    <r>
      <rPr>
        <b/>
        <i/>
        <sz val="10"/>
        <rFont val="Arial CE"/>
        <family val="0"/>
      </rPr>
      <t>(Ukrán gyermekek 2022. évi táboroztatása)</t>
    </r>
  </si>
  <si>
    <r>
      <t xml:space="preserve">2. sz. melléklet </t>
    </r>
    <r>
      <rPr>
        <b/>
        <i/>
        <sz val="10"/>
        <rFont val="Arial CE"/>
        <family val="0"/>
      </rPr>
      <t>(Balatonlelle és Kincsesbánya 2022. évi táboroztatás)</t>
    </r>
  </si>
  <si>
    <t>Önkormányzat kamat</t>
  </si>
  <si>
    <t>Közterületfoglalási díj</t>
  </si>
  <si>
    <t>Nemzeti, önkormányzati ünnepek, rendezvények</t>
  </si>
  <si>
    <t>4. sz. melléklet mindösszesen</t>
  </si>
  <si>
    <t>4. sz. melléklet</t>
  </si>
  <si>
    <r>
      <t>Ferencvárosi Humanitárius Alap</t>
    </r>
    <r>
      <rPr>
        <i/>
        <sz val="10"/>
        <rFont val="Arial"/>
        <family val="2"/>
      </rPr>
      <t xml:space="preserve"> (Zwack Unicum Zrt 2.000 eFt és magánszemélyek 23 eFt)</t>
    </r>
  </si>
  <si>
    <t>Egyéb működési bevételek - Parkolási feladatokkal kapcsolatban</t>
  </si>
  <si>
    <r>
      <t xml:space="preserve">Egyéb működési célú átvett pénzeszköz </t>
    </r>
    <r>
      <rPr>
        <i/>
        <sz val="10"/>
        <rFont val="Arial"/>
        <family val="2"/>
      </rPr>
      <t>(Zwack Unicum Zrt 1.500 eFt+1182 egyéb)</t>
    </r>
  </si>
  <si>
    <t>Dologi kiadások (Hagyma pénze 10.538+10.044 Alulkomp.)</t>
  </si>
  <si>
    <t>Egyéb működési célú átvett pénzeszköz</t>
  </si>
  <si>
    <t xml:space="preserve">2. sz. melléklet </t>
  </si>
  <si>
    <t>FESZGYI  (H52 Ifjúsági Iroda táboroztatás)</t>
  </si>
  <si>
    <t>Egyéb szolgáltatás</t>
  </si>
  <si>
    <t>FEBI</t>
  </si>
  <si>
    <r>
      <t>2. sz. melléklet</t>
    </r>
    <r>
      <rPr>
        <b/>
        <i/>
        <sz val="10"/>
        <rFont val="Arial CE"/>
        <family val="0"/>
      </rPr>
      <t xml:space="preserve"> összesen</t>
    </r>
  </si>
  <si>
    <t>Csicsergő Óvoda</t>
  </si>
  <si>
    <t>Epres Óvoda</t>
  </si>
  <si>
    <t>Egyéb működési célú támogatások bevételei államháztartáson belülről</t>
  </si>
  <si>
    <t>Kerekerdő Óvoda</t>
  </si>
  <si>
    <r>
      <t xml:space="preserve">Működési célú költségvetési támogatások és kiegészítő támogatások </t>
    </r>
    <r>
      <rPr>
        <i/>
        <sz val="9"/>
        <rFont val="Arial CE"/>
        <family val="0"/>
      </rPr>
      <t>(Ukrajnai fegyveres konfliktussal összefüggésben felmerül támogatás)</t>
    </r>
  </si>
  <si>
    <r>
      <t>2. sz. melléklet (</t>
    </r>
    <r>
      <rPr>
        <i/>
        <sz val="10"/>
        <rFont val="Arial CE"/>
        <family val="0"/>
      </rPr>
      <t>Munkásszálló ukrán menekültek elszállásolása)</t>
    </r>
  </si>
  <si>
    <t>2. sz. melléklet (Munkásszálló ukrán menekültek elszállásolása)</t>
  </si>
  <si>
    <t>Bérleti díjak</t>
  </si>
  <si>
    <t>Kiszámlázott általános forgalmi adó</t>
  </si>
  <si>
    <t>Kamatbevételek és más nyereségjellegű bevételek</t>
  </si>
  <si>
    <t>Egyéb működési bevételek</t>
  </si>
  <si>
    <t>2.sz. melléklet ei. átcsoportosítás</t>
  </si>
  <si>
    <t>2.sz. melléklet ei. átcsoportosítás összesen</t>
  </si>
  <si>
    <t>FMK</t>
  </si>
  <si>
    <t>Ferencvárosi Pinceszínház</t>
  </si>
  <si>
    <t>FIÜK (készenléti díj, műszakpótlék)</t>
  </si>
  <si>
    <r>
      <t xml:space="preserve">FESZGYI </t>
    </r>
    <r>
      <rPr>
        <i/>
        <sz val="10"/>
        <rFont val="Arial CE"/>
        <family val="0"/>
      </rPr>
      <t xml:space="preserve">  (helyettesítés, rehabilitációs hozzájárulás)</t>
    </r>
  </si>
  <si>
    <r>
      <t xml:space="preserve">FEBI </t>
    </r>
    <r>
      <rPr>
        <i/>
        <sz val="10"/>
        <rFont val="Arial CE"/>
        <family val="0"/>
      </rPr>
      <t>(helyettesítés, műszakpótlék)</t>
    </r>
  </si>
  <si>
    <t>Csicsergő Óvoda - dologi kiadások</t>
  </si>
  <si>
    <t>Kerekerdő Óvoda - dologi kiadások</t>
  </si>
  <si>
    <t>FEBI - dologi kiadások</t>
  </si>
  <si>
    <r>
      <t xml:space="preserve">FESZGYI  </t>
    </r>
    <r>
      <rPr>
        <i/>
        <sz val="10"/>
        <rFont val="Arial CE"/>
        <family val="0"/>
      </rPr>
      <t>(H52 Ifjúsági Iroda táboroztatás) - dologi kiadás</t>
    </r>
  </si>
  <si>
    <r>
      <t>2. sz. melléklet</t>
    </r>
    <r>
      <rPr>
        <b/>
        <i/>
        <sz val="10"/>
        <rFont val="Arial CE"/>
        <family val="0"/>
      </rPr>
      <t xml:space="preserve">  összesen</t>
    </r>
  </si>
  <si>
    <t>FEV IX. Zrt. (Bérlemény közszolg. + Megbízási) - dologi kiadás</t>
  </si>
  <si>
    <t>Parkolási feladatok (FEV IX. Zrt. által ellátott feladatokkal együtt) - dologi kiadások</t>
  </si>
  <si>
    <t>FESZ épületének felújítása -Beruházás</t>
  </si>
  <si>
    <t xml:space="preserve">4. sz. melléklet </t>
  </si>
  <si>
    <t>4. sz. melléklet összesen</t>
  </si>
  <si>
    <t>Beruházás</t>
  </si>
  <si>
    <t>2. sz. melléklet (FESZGYI-FIÜK gazdasági működésének összevonása)</t>
  </si>
  <si>
    <t>Szolgáltatások ellenértéke - Bérleti díjak</t>
  </si>
  <si>
    <t>Közvetített szolgáltatások ellenértéke</t>
  </si>
  <si>
    <t>Irányítószervi támogatás</t>
  </si>
  <si>
    <t>Munkaadókat terhelő járulékok</t>
  </si>
  <si>
    <t>FESZGYI</t>
  </si>
  <si>
    <t>2. sz. melléklet (FESZGYI-FIÜK gazdasági működésének összevonása) összesen</t>
  </si>
  <si>
    <t>Ingatlanokkal kapcsolatos kiadások - dologi kiadások</t>
  </si>
  <si>
    <t>Lakásfenntartási tám és lakhatáshoz kapcs. Rendkívüli tám</t>
  </si>
  <si>
    <t>2. sz. melléklet (étkezés infláció emelés)</t>
  </si>
  <si>
    <t>FIÜK -dologi kiadások</t>
  </si>
  <si>
    <t>Gyögyszertámogatás</t>
  </si>
  <si>
    <t>Felújítás</t>
  </si>
  <si>
    <t>Felújításokkal kapcsolatos várható többletkiadás</t>
  </si>
  <si>
    <t>Jégpálya - működési céllú pénzeszközátadás</t>
  </si>
  <si>
    <t>FESZOFE Kft - dologi (eseti)</t>
  </si>
  <si>
    <t>FESZOFE kiemelkedően közhasznú Non-profit Kft működési tám.</t>
  </si>
  <si>
    <t xml:space="preserve">3/d. sz. melléklet  </t>
  </si>
  <si>
    <t>3/d. sz. melléklet  összesen</t>
  </si>
  <si>
    <t>FMK - dologi kiadások (nagy rendezvények)</t>
  </si>
  <si>
    <t>Nem önkormányzati tulajdonú lakóépületek veszélyelhárítása</t>
  </si>
  <si>
    <t>Hátrányos helyzetű diákok sport támogatása</t>
  </si>
  <si>
    <t>65+ támogatás</t>
  </si>
  <si>
    <t>Részvételi költségvetés - Részvételi költségvetés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</si>
</sst>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3" fillId="0" borderId="0" xfId="57" applyNumberFormat="1" applyFont="1" applyAlignment="1">
      <alignment horizontal="centerContinuous"/>
      <protection/>
    </xf>
    <xf numFmtId="3" fontId="24" fillId="0" borderId="0" xfId="57" applyNumberFormat="1" applyFont="1" applyAlignment="1">
      <alignment horizontal="right"/>
      <protection/>
    </xf>
    <xf numFmtId="3" fontId="23" fillId="0" borderId="10" xfId="57" applyNumberFormat="1" applyFont="1" applyBorder="1">
      <alignment/>
      <protection/>
    </xf>
    <xf numFmtId="3" fontId="24" fillId="0" borderId="10" xfId="57" applyNumberFormat="1" applyFont="1" applyBorder="1">
      <alignment/>
      <protection/>
    </xf>
    <xf numFmtId="3" fontId="24" fillId="0" borderId="0" xfId="57" applyNumberFormat="1" applyFont="1" applyBorder="1">
      <alignment/>
      <protection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3" fontId="41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24" fillId="0" borderId="10" xfId="57" applyNumberFormat="1" applyFont="1" applyFill="1" applyBorder="1">
      <alignment/>
      <protection/>
    </xf>
    <xf numFmtId="3" fontId="23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0" fontId="24" fillId="0" borderId="10" xfId="59" applyFont="1" applyFill="1" applyBorder="1" applyAlignment="1">
      <alignment/>
      <protection/>
    </xf>
    <xf numFmtId="0" fontId="26" fillId="0" borderId="10" xfId="59" applyFont="1" applyFill="1" applyBorder="1" applyAlignment="1">
      <alignment/>
      <protection/>
    </xf>
    <xf numFmtId="3" fontId="26" fillId="0" borderId="10" xfId="57" applyNumberFormat="1" applyFont="1" applyFill="1" applyBorder="1">
      <alignment/>
      <protection/>
    </xf>
    <xf numFmtId="3" fontId="16" fillId="0" borderId="10" xfId="57" applyNumberFormat="1" applyFont="1" applyFill="1" applyBorder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 horizontal="left"/>
    </xf>
    <xf numFmtId="3" fontId="16" fillId="0" borderId="10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30" fillId="0" borderId="10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>
      <alignment/>
      <protection/>
    </xf>
    <xf numFmtId="0" fontId="29" fillId="0" borderId="10" xfId="59" applyFont="1" applyFill="1" applyBorder="1" applyAlignment="1">
      <alignment/>
      <protection/>
    </xf>
    <xf numFmtId="3" fontId="32" fillId="0" borderId="10" xfId="57" applyNumberFormat="1" applyFont="1" applyFill="1" applyBorder="1">
      <alignment/>
      <protection/>
    </xf>
    <xf numFmtId="3" fontId="30" fillId="0" borderId="10" xfId="57" applyNumberFormat="1" applyFont="1" applyFill="1" applyBorder="1">
      <alignment/>
      <protection/>
    </xf>
    <xf numFmtId="3" fontId="27" fillId="0" borderId="10" xfId="57" applyNumberFormat="1" applyFont="1" applyFill="1" applyBorder="1" applyAlignment="1">
      <alignment vertical="center"/>
      <protection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24" fillId="0" borderId="0" xfId="57" applyNumberFormat="1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0" fillId="0" borderId="0" xfId="0" applyFont="1" applyBorder="1" applyAlignment="1">
      <alignment/>
    </xf>
    <xf numFmtId="3" fontId="16" fillId="0" borderId="10" xfId="0" applyNumberFormat="1" applyFont="1" applyFill="1" applyBorder="1" applyAlignment="1" applyProtection="1">
      <alignment/>
      <protection locked="0"/>
    </xf>
    <xf numFmtId="0" fontId="29" fillId="0" borderId="10" xfId="58" applyFont="1" applyFill="1" applyBorder="1" applyAlignment="1">
      <alignment/>
      <protection/>
    </xf>
    <xf numFmtId="0" fontId="31" fillId="0" borderId="10" xfId="59" applyFont="1" applyFill="1" applyBorder="1" applyAlignment="1">
      <alignment/>
      <protection/>
    </xf>
    <xf numFmtId="0" fontId="29" fillId="0" borderId="10" xfId="59" applyFont="1" applyBorder="1" applyAlignment="1">
      <alignment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58" applyFont="1" applyFill="1" applyBorder="1" applyAlignment="1">
      <alignment/>
      <protection/>
    </xf>
    <xf numFmtId="0" fontId="16" fillId="0" borderId="10" xfId="59" applyFont="1" applyFill="1" applyBorder="1" applyAlignment="1">
      <alignment/>
      <protection/>
    </xf>
    <xf numFmtId="0" fontId="16" fillId="0" borderId="10" xfId="0" applyFont="1" applyFill="1" applyBorder="1" applyAlignment="1">
      <alignment horizontal="left"/>
    </xf>
    <xf numFmtId="3" fontId="32" fillId="0" borderId="12" xfId="57" applyNumberFormat="1" applyFont="1" applyFill="1" applyBorder="1">
      <alignment/>
      <protection/>
    </xf>
    <xf numFmtId="3" fontId="42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16" fillId="0" borderId="10" xfId="0" applyFont="1" applyFill="1" applyBorder="1" applyAlignment="1" applyProtection="1">
      <alignment vertical="center"/>
      <protection locked="0"/>
    </xf>
    <xf numFmtId="0" fontId="22" fillId="0" borderId="10" xfId="59" applyFont="1" applyFill="1" applyBorder="1" applyAlignment="1">
      <alignment/>
      <protection/>
    </xf>
    <xf numFmtId="3" fontId="16" fillId="24" borderId="10" xfId="57" applyNumberFormat="1" applyFont="1" applyFill="1" applyBorder="1">
      <alignment/>
      <protection/>
    </xf>
    <xf numFmtId="3" fontId="24" fillId="24" borderId="10" xfId="57" applyNumberFormat="1" applyFont="1" applyFill="1" applyBorder="1">
      <alignment/>
      <protection/>
    </xf>
    <xf numFmtId="3" fontId="24" fillId="24" borderId="10" xfId="57" applyNumberFormat="1" applyFont="1" applyFill="1" applyBorder="1">
      <alignment/>
      <protection/>
    </xf>
    <xf numFmtId="3" fontId="26" fillId="24" borderId="10" xfId="57" applyNumberFormat="1" applyFont="1" applyFill="1" applyBorder="1">
      <alignment/>
      <protection/>
    </xf>
    <xf numFmtId="3" fontId="0" fillId="24" borderId="10" xfId="57" applyNumberFormat="1" applyFont="1" applyFill="1" applyBorder="1">
      <alignment/>
      <protection/>
    </xf>
    <xf numFmtId="3" fontId="30" fillId="24" borderId="10" xfId="57" applyNumberFormat="1" applyFont="1" applyFill="1" applyBorder="1">
      <alignment/>
      <protection/>
    </xf>
    <xf numFmtId="3" fontId="32" fillId="24" borderId="10" xfId="57" applyNumberFormat="1" applyFont="1" applyFill="1" applyBorder="1">
      <alignment/>
      <protection/>
    </xf>
    <xf numFmtId="3" fontId="33" fillId="24" borderId="10" xfId="57" applyNumberFormat="1" applyFont="1" applyFill="1" applyBorder="1">
      <alignment/>
      <protection/>
    </xf>
    <xf numFmtId="3" fontId="0" fillId="0" borderId="10" xfId="0" applyNumberFormat="1" applyFont="1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Fill="1" applyBorder="1" applyAlignment="1">
      <alignment/>
    </xf>
    <xf numFmtId="3" fontId="2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22" fillId="0" borderId="0" xfId="57" applyNumberFormat="1" applyFont="1" applyAlignment="1">
      <alignment horizontal="center"/>
      <protection/>
    </xf>
    <xf numFmtId="0" fontId="28" fillId="0" borderId="0" xfId="0" applyFont="1" applyAlignment="1">
      <alignment/>
    </xf>
    <xf numFmtId="3" fontId="24" fillId="0" borderId="10" xfId="57" applyNumberFormat="1" applyFont="1" applyBorder="1" applyAlignment="1">
      <alignment horizontal="center" vertical="center" wrapText="1"/>
      <protection/>
    </xf>
    <xf numFmtId="3" fontId="23" fillId="0" borderId="10" xfId="57" applyNumberFormat="1" applyFont="1" applyBorder="1" applyAlignment="1">
      <alignment horizontal="center" vertic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4"/>
  <sheetViews>
    <sheetView tabSelected="1" zoomScalePageLayoutView="0" workbookViewId="0" topLeftCell="A286">
      <selection activeCell="B343" sqref="B343"/>
    </sheetView>
  </sheetViews>
  <sheetFormatPr defaultColWidth="9.140625" defaultRowHeight="12.75"/>
  <cols>
    <col min="1" max="1" width="5.8515625" style="0" customWidth="1"/>
    <col min="2" max="2" width="91.421875" style="0" customWidth="1"/>
    <col min="3" max="4" width="11.7109375" style="0" customWidth="1"/>
    <col min="5" max="5" width="10.140625" style="0" bestFit="1" customWidth="1"/>
    <col min="6" max="6" width="13.421875" style="0" customWidth="1"/>
    <col min="7" max="7" width="13.8515625" style="0" customWidth="1"/>
    <col min="9" max="9" width="13.00390625" style="0" customWidth="1"/>
    <col min="10" max="10" width="12.28125" style="0" customWidth="1"/>
    <col min="11" max="11" width="11.8515625" style="0" customWidth="1"/>
    <col min="12" max="12" width="12.57421875" style="0" customWidth="1"/>
    <col min="13" max="13" width="14.8515625" style="0" customWidth="1"/>
    <col min="14" max="14" width="13.7109375" style="0" customWidth="1"/>
  </cols>
  <sheetData>
    <row r="1" spans="1:4" ht="15.75">
      <c r="A1" s="72" t="s">
        <v>23</v>
      </c>
      <c r="B1" s="73"/>
      <c r="C1" s="73"/>
      <c r="D1" s="73"/>
    </row>
    <row r="2" spans="1:4" ht="12.75">
      <c r="A2" s="74"/>
      <c r="B2" s="75"/>
      <c r="C2" s="75"/>
      <c r="D2" s="75"/>
    </row>
    <row r="3" spans="1:4" ht="15.75">
      <c r="A3" s="2"/>
      <c r="B3" s="1"/>
      <c r="C3" s="1"/>
      <c r="D3" s="3" t="s">
        <v>0</v>
      </c>
    </row>
    <row r="4" spans="1:4" ht="15" customHeight="1">
      <c r="A4" s="76" t="s">
        <v>16</v>
      </c>
      <c r="B4" s="77" t="s">
        <v>1</v>
      </c>
      <c r="C4" s="77" t="s">
        <v>2</v>
      </c>
      <c r="D4" s="77" t="s">
        <v>3</v>
      </c>
    </row>
    <row r="5" spans="1:4" ht="15" customHeight="1">
      <c r="A5" s="76"/>
      <c r="B5" s="77"/>
      <c r="C5" s="77"/>
      <c r="D5" s="77"/>
    </row>
    <row r="6" spans="1:4" ht="15">
      <c r="A6" s="4"/>
      <c r="B6" s="4"/>
      <c r="C6" s="5"/>
      <c r="D6" s="5"/>
    </row>
    <row r="7" spans="1:4" ht="15">
      <c r="A7" s="4" t="s">
        <v>4</v>
      </c>
      <c r="B7" s="4"/>
      <c r="C7" s="5"/>
      <c r="D7" s="5"/>
    </row>
    <row r="8" spans="1:4" ht="15">
      <c r="A8" s="4"/>
      <c r="B8" s="4"/>
      <c r="C8" s="5"/>
      <c r="D8" s="5"/>
    </row>
    <row r="9" spans="1:4" ht="15">
      <c r="A9" s="16" t="s">
        <v>5</v>
      </c>
      <c r="B9" s="17"/>
      <c r="C9" s="16"/>
      <c r="D9" s="16"/>
    </row>
    <row r="10" spans="1:4" ht="12.75">
      <c r="A10" s="18">
        <v>1012</v>
      </c>
      <c r="B10" s="19" t="s">
        <v>22</v>
      </c>
      <c r="C10" s="18">
        <f>C11</f>
        <v>-24647</v>
      </c>
      <c r="D10" s="16"/>
    </row>
    <row r="11" spans="1:4" ht="12.75">
      <c r="A11" s="18"/>
      <c r="B11" s="20" t="s">
        <v>63</v>
      </c>
      <c r="C11" s="22">
        <v>-24647</v>
      </c>
      <c r="D11" s="16"/>
    </row>
    <row r="12" spans="1:4" ht="12.75">
      <c r="A12" s="18">
        <v>1013</v>
      </c>
      <c r="B12" s="19" t="s">
        <v>14</v>
      </c>
      <c r="C12" s="16">
        <f>C13+C14</f>
        <v>43309</v>
      </c>
      <c r="D12" s="16"/>
    </row>
    <row r="13" spans="1:4" ht="12.75">
      <c r="A13" s="18"/>
      <c r="B13" s="20" t="s">
        <v>62</v>
      </c>
      <c r="C13" s="61">
        <v>-22696</v>
      </c>
      <c r="D13" s="62"/>
    </row>
    <row r="14" spans="1:4" ht="12.75">
      <c r="A14" s="18"/>
      <c r="B14" s="20" t="s">
        <v>55</v>
      </c>
      <c r="C14" s="61">
        <v>66005</v>
      </c>
      <c r="D14" s="62"/>
    </row>
    <row r="15" spans="1:5" ht="12.75">
      <c r="A15" s="18">
        <v>1015</v>
      </c>
      <c r="B15" s="19" t="s">
        <v>109</v>
      </c>
      <c r="C15" s="63">
        <v>4118</v>
      </c>
      <c r="D15" s="62"/>
      <c r="E15" s="51"/>
    </row>
    <row r="16" spans="1:5" ht="15">
      <c r="A16" s="18" t="s">
        <v>6</v>
      </c>
      <c r="B16" s="17"/>
      <c r="C16" s="62">
        <f>SUM(C10+C12)+C15</f>
        <v>22780</v>
      </c>
      <c r="D16" s="62"/>
      <c r="E16" s="52"/>
    </row>
    <row r="17" spans="1:5" ht="15">
      <c r="A17" s="18"/>
      <c r="B17" s="17"/>
      <c r="C17" s="62"/>
      <c r="D17" s="62"/>
      <c r="E17" s="52"/>
    </row>
    <row r="18" spans="1:5" ht="15">
      <c r="A18" s="19" t="s">
        <v>110</v>
      </c>
      <c r="B18" s="17"/>
      <c r="C18" s="62"/>
      <c r="D18" s="62"/>
      <c r="E18" s="52"/>
    </row>
    <row r="19" spans="1:5" ht="12.75">
      <c r="A19" s="22">
        <v>2795</v>
      </c>
      <c r="B19" s="22" t="s">
        <v>60</v>
      </c>
      <c r="C19" s="62"/>
      <c r="D19" s="62"/>
      <c r="E19" s="52"/>
    </row>
    <row r="20" spans="1:5" ht="12.75">
      <c r="A20" s="22"/>
      <c r="B20" s="21" t="s">
        <v>38</v>
      </c>
      <c r="C20" s="62"/>
      <c r="D20" s="64">
        <v>4118</v>
      </c>
      <c r="E20" s="51"/>
    </row>
    <row r="21" spans="1:5" ht="15">
      <c r="A21" s="19" t="s">
        <v>111</v>
      </c>
      <c r="B21" s="17"/>
      <c r="C21" s="62"/>
      <c r="D21" s="62">
        <f>D20</f>
        <v>4118</v>
      </c>
      <c r="E21" s="52"/>
    </row>
    <row r="22" spans="1:4" ht="15">
      <c r="A22" s="18"/>
      <c r="B22" s="17"/>
      <c r="C22" s="62"/>
      <c r="D22" s="62"/>
    </row>
    <row r="23" spans="1:4" ht="15">
      <c r="A23" s="19" t="s">
        <v>56</v>
      </c>
      <c r="B23" s="17"/>
      <c r="C23" s="62"/>
      <c r="D23" s="62"/>
    </row>
    <row r="24" spans="1:6" ht="12.75">
      <c r="A24" s="22">
        <v>2850</v>
      </c>
      <c r="B24" s="22" t="s">
        <v>8</v>
      </c>
      <c r="C24" s="62"/>
      <c r="D24" s="63">
        <f>D25+D26</f>
        <v>4358</v>
      </c>
      <c r="E24" s="38"/>
      <c r="F24" s="6"/>
    </row>
    <row r="25" spans="1:6" ht="12.75">
      <c r="A25" s="22"/>
      <c r="B25" s="21" t="s">
        <v>7</v>
      </c>
      <c r="C25" s="62"/>
      <c r="D25" s="64">
        <v>3857</v>
      </c>
      <c r="E25" s="38"/>
      <c r="F25" s="6"/>
    </row>
    <row r="26" spans="1:6" ht="12.75">
      <c r="A26" s="22"/>
      <c r="B26" s="24" t="s">
        <v>15</v>
      </c>
      <c r="C26" s="62"/>
      <c r="D26" s="64">
        <v>501</v>
      </c>
      <c r="E26" s="38"/>
      <c r="F26" s="6"/>
    </row>
    <row r="27" spans="1:6" ht="12.75">
      <c r="A27" s="42">
        <v>2875</v>
      </c>
      <c r="B27" s="23" t="s">
        <v>9</v>
      </c>
      <c r="C27" s="62"/>
      <c r="D27" s="63">
        <f>D28+D29</f>
        <v>61647</v>
      </c>
      <c r="E27" s="38"/>
      <c r="F27" s="6"/>
    </row>
    <row r="28" spans="1:6" ht="12.75">
      <c r="A28" s="22"/>
      <c r="B28" s="21" t="s">
        <v>7</v>
      </c>
      <c r="C28" s="62"/>
      <c r="D28" s="64">
        <v>54555</v>
      </c>
      <c r="E28" s="38"/>
      <c r="F28" s="6"/>
    </row>
    <row r="29" spans="1:6" ht="12.75">
      <c r="A29" s="22"/>
      <c r="B29" s="24" t="s">
        <v>15</v>
      </c>
      <c r="C29" s="62"/>
      <c r="D29" s="64">
        <v>7092</v>
      </c>
      <c r="E29" s="38"/>
      <c r="F29" s="6"/>
    </row>
    <row r="30" spans="1:6" ht="12.75">
      <c r="A30" s="18" t="s">
        <v>35</v>
      </c>
      <c r="B30" s="21"/>
      <c r="C30" s="62"/>
      <c r="D30" s="62">
        <f>D24+D27</f>
        <v>66005</v>
      </c>
      <c r="E30" s="38"/>
      <c r="F30" s="6"/>
    </row>
    <row r="31" spans="1:4" ht="12.75">
      <c r="A31" s="25"/>
      <c r="B31" s="22"/>
      <c r="C31" s="62"/>
      <c r="D31" s="62"/>
    </row>
    <row r="32" spans="1:4" ht="12.75">
      <c r="A32" s="27" t="s">
        <v>12</v>
      </c>
      <c r="B32" s="43"/>
      <c r="C32" s="62"/>
      <c r="D32" s="62"/>
    </row>
    <row r="33" spans="1:6" ht="12.75">
      <c r="A33" s="28">
        <v>6110</v>
      </c>
      <c r="B33" s="53" t="s">
        <v>18</v>
      </c>
      <c r="C33" s="62"/>
      <c r="D33" s="61">
        <f>-24647-22696</f>
        <v>-47343</v>
      </c>
      <c r="E33" s="51"/>
      <c r="F33" s="52"/>
    </row>
    <row r="34" spans="1:4" ht="12.75">
      <c r="A34" s="27" t="s">
        <v>13</v>
      </c>
      <c r="B34" s="43"/>
      <c r="C34" s="62"/>
      <c r="D34" s="62">
        <f>SUM(D33)</f>
        <v>-47343</v>
      </c>
    </row>
    <row r="35" spans="1:4" ht="12.75">
      <c r="A35" s="16"/>
      <c r="B35" s="22"/>
      <c r="C35" s="62"/>
      <c r="D35" s="62"/>
    </row>
    <row r="36" spans="1:4" ht="15">
      <c r="A36" s="26" t="s">
        <v>10</v>
      </c>
      <c r="B36" s="17"/>
      <c r="C36" s="62">
        <f>C16</f>
        <v>22780</v>
      </c>
      <c r="D36" s="62">
        <f>SUM(D21+D30+D34)</f>
        <v>22780</v>
      </c>
    </row>
    <row r="37" spans="1:4" ht="15">
      <c r="A37" s="26"/>
      <c r="B37" s="17"/>
      <c r="C37" s="62"/>
      <c r="D37" s="62"/>
    </row>
    <row r="38" spans="1:4" ht="15">
      <c r="A38" s="26" t="s">
        <v>26</v>
      </c>
      <c r="B38" s="17"/>
      <c r="C38" s="62"/>
      <c r="D38" s="62"/>
    </row>
    <row r="39" spans="1:4" ht="15">
      <c r="A39" s="26"/>
      <c r="B39" s="17"/>
      <c r="C39" s="62"/>
      <c r="D39" s="62"/>
    </row>
    <row r="40" spans="1:4" ht="12.75">
      <c r="A40" s="27" t="s">
        <v>5</v>
      </c>
      <c r="B40" s="29"/>
      <c r="C40" s="62"/>
      <c r="D40" s="62"/>
    </row>
    <row r="41" spans="1:6" ht="12.75">
      <c r="A41" s="28">
        <v>1030</v>
      </c>
      <c r="B41" s="29" t="s">
        <v>32</v>
      </c>
      <c r="C41" s="65">
        <v>9421</v>
      </c>
      <c r="D41" s="65"/>
      <c r="F41" s="50"/>
    </row>
    <row r="42" spans="1:6" ht="12.75">
      <c r="A42" s="28">
        <v>1081</v>
      </c>
      <c r="B42" s="29" t="s">
        <v>91</v>
      </c>
      <c r="C42" s="65">
        <v>-10466</v>
      </c>
      <c r="D42" s="65"/>
      <c r="F42" s="50"/>
    </row>
    <row r="43" spans="1:4" ht="12.75">
      <c r="A43" s="28">
        <v>1091</v>
      </c>
      <c r="B43" s="29" t="s">
        <v>91</v>
      </c>
      <c r="C43" s="65">
        <v>10466</v>
      </c>
      <c r="D43" s="65"/>
    </row>
    <row r="44" spans="1:5" ht="12.75">
      <c r="A44" s="28">
        <v>1141</v>
      </c>
      <c r="B44" s="29" t="s">
        <v>90</v>
      </c>
      <c r="C44" s="65">
        <v>38516</v>
      </c>
      <c r="D44" s="65"/>
      <c r="E44" s="7"/>
    </row>
    <row r="45" spans="1:5" ht="12.75">
      <c r="A45" s="28">
        <v>1151</v>
      </c>
      <c r="B45" s="29" t="s">
        <v>96</v>
      </c>
      <c r="C45" s="65">
        <v>65761</v>
      </c>
      <c r="D45" s="65"/>
      <c r="E45" s="7"/>
    </row>
    <row r="46" spans="1:4" ht="12.75">
      <c r="A46" s="28">
        <v>1160</v>
      </c>
      <c r="B46" s="29" t="s">
        <v>97</v>
      </c>
      <c r="C46" s="65">
        <v>2682</v>
      </c>
      <c r="D46" s="65"/>
    </row>
    <row r="47" spans="1:4" ht="12.75">
      <c r="A47" s="28">
        <v>1163</v>
      </c>
      <c r="B47" s="29" t="s">
        <v>95</v>
      </c>
      <c r="C47" s="65">
        <v>2023</v>
      </c>
      <c r="D47" s="65"/>
    </row>
    <row r="48" spans="1:4" ht="12.75">
      <c r="A48" s="28">
        <v>1210</v>
      </c>
      <c r="B48" s="29" t="s">
        <v>58</v>
      </c>
      <c r="C48" s="65">
        <v>73590</v>
      </c>
      <c r="D48" s="65"/>
    </row>
    <row r="49" spans="1:4" ht="12.75">
      <c r="A49" s="28">
        <v>1211</v>
      </c>
      <c r="B49" s="29" t="s">
        <v>57</v>
      </c>
      <c r="C49" s="65">
        <v>98424</v>
      </c>
      <c r="D49" s="65"/>
    </row>
    <row r="50" spans="1:6" ht="12.75">
      <c r="A50" s="28">
        <v>1218</v>
      </c>
      <c r="B50" s="29" t="s">
        <v>24</v>
      </c>
      <c r="C50" s="65">
        <v>91584</v>
      </c>
      <c r="D50" s="65"/>
      <c r="E50" s="11"/>
      <c r="F50" s="7"/>
    </row>
    <row r="51" spans="1:6" ht="12.75">
      <c r="A51" s="28">
        <v>1231</v>
      </c>
      <c r="B51" s="29" t="s">
        <v>87</v>
      </c>
      <c r="C51" s="65">
        <f>3812+70742</f>
        <v>74554</v>
      </c>
      <c r="D51" s="65"/>
      <c r="E51" s="11"/>
      <c r="F51" s="7"/>
    </row>
    <row r="52" spans="1:6" ht="12.75">
      <c r="A52" s="28">
        <v>1401</v>
      </c>
      <c r="B52" s="29" t="s">
        <v>107</v>
      </c>
      <c r="C52" s="66">
        <f>C53+C54+C55</f>
        <v>4938</v>
      </c>
      <c r="D52" s="65"/>
      <c r="E52" s="11"/>
      <c r="F52" s="7"/>
    </row>
    <row r="53" spans="1:6" ht="12.75">
      <c r="A53" s="28"/>
      <c r="B53" s="31" t="s">
        <v>108</v>
      </c>
      <c r="C53" s="67">
        <v>483</v>
      </c>
      <c r="D53" s="65"/>
      <c r="E53" s="11"/>
      <c r="F53" s="7"/>
    </row>
    <row r="54" spans="1:6" ht="12.75">
      <c r="A54" s="28"/>
      <c r="B54" s="31" t="s">
        <v>118</v>
      </c>
      <c r="C54" s="67">
        <v>3594</v>
      </c>
      <c r="D54" s="65"/>
      <c r="E54" s="11"/>
      <c r="F54" s="7"/>
    </row>
    <row r="55" spans="1:6" ht="12.75">
      <c r="A55" s="28"/>
      <c r="B55" s="31" t="s">
        <v>119</v>
      </c>
      <c r="C55" s="67">
        <v>861</v>
      </c>
      <c r="D55" s="65"/>
      <c r="E55" s="11"/>
      <c r="F55" s="7"/>
    </row>
    <row r="56" spans="1:6" ht="12.75">
      <c r="A56" s="28">
        <v>1411</v>
      </c>
      <c r="B56" s="29" t="s">
        <v>102</v>
      </c>
      <c r="C56" s="66">
        <f>C57+C58</f>
        <v>577</v>
      </c>
      <c r="D56" s="65"/>
      <c r="E56" s="11"/>
      <c r="F56" s="7"/>
    </row>
    <row r="57" spans="1:6" ht="12.75">
      <c r="A57" s="28"/>
      <c r="B57" s="31" t="s">
        <v>106</v>
      </c>
      <c r="C57" s="67">
        <v>475</v>
      </c>
      <c r="D57" s="65"/>
      <c r="E57" s="11"/>
      <c r="F57" s="7"/>
    </row>
    <row r="58" spans="1:6" ht="12.75">
      <c r="A58" s="28"/>
      <c r="B58" s="31" t="s">
        <v>103</v>
      </c>
      <c r="C58" s="67">
        <v>102</v>
      </c>
      <c r="D58" s="65"/>
      <c r="E58" s="11"/>
      <c r="F58" s="7"/>
    </row>
    <row r="59" spans="1:6" ht="12.75">
      <c r="A59" s="28">
        <v>1412</v>
      </c>
      <c r="B59" s="29" t="s">
        <v>112</v>
      </c>
      <c r="C59" s="66">
        <f>C60</f>
        <v>8991</v>
      </c>
      <c r="D59" s="65"/>
      <c r="E59" s="11"/>
      <c r="F59" s="7"/>
    </row>
    <row r="60" spans="1:6" ht="12.75">
      <c r="A60" s="28"/>
      <c r="B60" s="31" t="s">
        <v>60</v>
      </c>
      <c r="C60" s="67">
        <v>8991</v>
      </c>
      <c r="D60" s="65"/>
      <c r="E60" s="11"/>
      <c r="F60" s="7"/>
    </row>
    <row r="61" spans="1:6" ht="12.75">
      <c r="A61" s="28">
        <v>1422</v>
      </c>
      <c r="B61" s="29" t="s">
        <v>113</v>
      </c>
      <c r="C61" s="66">
        <f>C62</f>
        <v>2428</v>
      </c>
      <c r="D61" s="65"/>
      <c r="E61" s="11"/>
      <c r="F61" s="7"/>
    </row>
    <row r="62" spans="1:6" ht="12.75">
      <c r="A62" s="28"/>
      <c r="B62" s="31" t="s">
        <v>60</v>
      </c>
      <c r="C62" s="67">
        <v>2428</v>
      </c>
      <c r="D62" s="65"/>
      <c r="E62" s="11"/>
      <c r="F62" s="7"/>
    </row>
    <row r="63" spans="1:6" ht="12.75">
      <c r="A63" s="28">
        <v>1424</v>
      </c>
      <c r="B63" s="29" t="s">
        <v>114</v>
      </c>
      <c r="C63" s="66">
        <f>C64</f>
        <v>2</v>
      </c>
      <c r="D63" s="65"/>
      <c r="E63" s="11"/>
      <c r="F63" s="7"/>
    </row>
    <row r="64" spans="1:6" ht="12.75">
      <c r="A64" s="28"/>
      <c r="B64" s="31" t="s">
        <v>60</v>
      </c>
      <c r="C64" s="67">
        <v>2</v>
      </c>
      <c r="D64" s="65"/>
      <c r="E64" s="11"/>
      <c r="F64" s="7"/>
    </row>
    <row r="65" spans="1:6" ht="12.75">
      <c r="A65" s="28">
        <v>1425</v>
      </c>
      <c r="B65" s="29" t="s">
        <v>115</v>
      </c>
      <c r="C65" s="66">
        <f>C66</f>
        <v>2967</v>
      </c>
      <c r="D65" s="65"/>
      <c r="E65" s="11"/>
      <c r="F65" s="7"/>
    </row>
    <row r="66" spans="1:6" ht="12.75">
      <c r="A66" s="28"/>
      <c r="B66" s="31" t="s">
        <v>60</v>
      </c>
      <c r="C66" s="67">
        <v>2967</v>
      </c>
      <c r="D66" s="65"/>
      <c r="E66" s="11"/>
      <c r="F66" s="7"/>
    </row>
    <row r="67" spans="1:6" ht="12.75">
      <c r="A67" s="28">
        <v>1430</v>
      </c>
      <c r="B67" s="29" t="s">
        <v>99</v>
      </c>
      <c r="C67" s="66">
        <f>C68+C69</f>
        <v>2100</v>
      </c>
      <c r="D67" s="65"/>
      <c r="E67" s="11"/>
      <c r="F67" s="7"/>
    </row>
    <row r="68" spans="1:6" ht="12.75">
      <c r="A68" s="28"/>
      <c r="B68" s="31" t="s">
        <v>105</v>
      </c>
      <c r="C68" s="67">
        <v>100</v>
      </c>
      <c r="D68" s="65"/>
      <c r="E68" s="11"/>
      <c r="F68" s="7"/>
    </row>
    <row r="69" spans="1:6" ht="12.75">
      <c r="A69" s="28"/>
      <c r="B69" s="31" t="s">
        <v>101</v>
      </c>
      <c r="C69" s="67">
        <v>2000</v>
      </c>
      <c r="D69" s="65"/>
      <c r="E69" s="11"/>
      <c r="F69" s="7"/>
    </row>
    <row r="70" spans="1:14" ht="12.75">
      <c r="A70" s="27" t="s">
        <v>6</v>
      </c>
      <c r="B70" s="30"/>
      <c r="C70" s="62">
        <f>SUM(C41:C51)+C52+C56+C59+C61+C63+C65+C67</f>
        <v>478558</v>
      </c>
      <c r="D70" s="62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 customHeight="1">
      <c r="A71" s="27"/>
      <c r="B71" s="30"/>
      <c r="C71" s="62"/>
      <c r="D71" s="62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 customHeight="1">
      <c r="A72" s="27" t="s">
        <v>17</v>
      </c>
      <c r="B72" s="44"/>
      <c r="C72" s="65"/>
      <c r="D72" s="66"/>
      <c r="E72" s="34"/>
      <c r="F72" s="9"/>
      <c r="G72" s="10"/>
      <c r="H72" s="10"/>
      <c r="I72" s="10"/>
      <c r="J72" s="10"/>
      <c r="K72" s="10"/>
      <c r="L72" s="10"/>
      <c r="M72" s="10"/>
      <c r="N72" s="10"/>
    </row>
    <row r="73" spans="1:14" ht="12.75" customHeight="1">
      <c r="A73" s="28">
        <v>1842</v>
      </c>
      <c r="B73" s="29" t="s">
        <v>24</v>
      </c>
      <c r="C73" s="65"/>
      <c r="D73" s="65">
        <v>91584</v>
      </c>
      <c r="E73" s="34"/>
      <c r="F73" s="9"/>
      <c r="G73" s="10"/>
      <c r="H73" s="10"/>
      <c r="I73" s="10"/>
      <c r="J73" s="10"/>
      <c r="K73" s="10"/>
      <c r="L73" s="10"/>
      <c r="M73" s="10"/>
      <c r="N73" s="10"/>
    </row>
    <row r="74" spans="1:14" ht="12.75" customHeight="1">
      <c r="A74" s="27" t="s">
        <v>25</v>
      </c>
      <c r="B74" s="44"/>
      <c r="C74" s="65"/>
      <c r="D74" s="66">
        <f>SUM(D73:D73)</f>
        <v>91584</v>
      </c>
      <c r="E74" s="34"/>
      <c r="F74" s="9"/>
      <c r="G74" s="10"/>
      <c r="H74" s="10"/>
      <c r="I74" s="10"/>
      <c r="J74" s="10"/>
      <c r="K74" s="10"/>
      <c r="L74" s="10"/>
      <c r="M74" s="10"/>
      <c r="N74" s="10"/>
    </row>
    <row r="75" spans="1:14" ht="12.75" customHeight="1">
      <c r="A75" s="27"/>
      <c r="B75" s="44"/>
      <c r="C75" s="65"/>
      <c r="D75" s="66"/>
      <c r="E75" s="34"/>
      <c r="F75" s="9"/>
      <c r="G75" s="10"/>
      <c r="H75" s="10"/>
      <c r="I75" s="10"/>
      <c r="J75" s="10"/>
      <c r="K75" s="10"/>
      <c r="L75" s="10"/>
      <c r="M75" s="10"/>
      <c r="N75" s="10"/>
    </row>
    <row r="76" spans="1:14" ht="12.75" customHeight="1">
      <c r="A76" s="18" t="s">
        <v>33</v>
      </c>
      <c r="B76" s="44"/>
      <c r="C76" s="65"/>
      <c r="D76" s="66"/>
      <c r="E76" s="34"/>
      <c r="F76" s="9"/>
      <c r="G76" s="10"/>
      <c r="H76" s="10"/>
      <c r="I76" s="10"/>
      <c r="J76" s="10"/>
      <c r="K76" s="10"/>
      <c r="L76" s="10"/>
      <c r="M76" s="10"/>
      <c r="N76" s="10"/>
    </row>
    <row r="77" spans="1:14" ht="12.75" customHeight="1">
      <c r="A77" s="42">
        <v>2875</v>
      </c>
      <c r="B77" s="23" t="s">
        <v>9</v>
      </c>
      <c r="C77" s="65"/>
      <c r="D77" s="66"/>
      <c r="E77" s="34"/>
      <c r="F77" s="9"/>
      <c r="G77" s="10"/>
      <c r="H77" s="10"/>
      <c r="I77" s="10"/>
      <c r="J77" s="10"/>
      <c r="K77" s="10"/>
      <c r="L77" s="10"/>
      <c r="M77" s="10"/>
      <c r="N77" s="10"/>
    </row>
    <row r="78" spans="1:14" ht="12.75" customHeight="1">
      <c r="A78" s="22"/>
      <c r="B78" s="21" t="s">
        <v>7</v>
      </c>
      <c r="C78" s="65"/>
      <c r="D78" s="67">
        <v>8337</v>
      </c>
      <c r="E78" s="34"/>
      <c r="F78" s="9"/>
      <c r="G78" s="10"/>
      <c r="H78" s="10"/>
      <c r="I78" s="10"/>
      <c r="J78" s="10"/>
      <c r="K78" s="10"/>
      <c r="L78" s="10"/>
      <c r="M78" s="10"/>
      <c r="N78" s="10"/>
    </row>
    <row r="79" spans="1:14" ht="12.75" customHeight="1">
      <c r="A79" s="22"/>
      <c r="B79" s="24" t="s">
        <v>15</v>
      </c>
      <c r="C79" s="65"/>
      <c r="D79" s="67">
        <v>1084</v>
      </c>
      <c r="E79" s="34"/>
      <c r="F79" s="9"/>
      <c r="G79" s="10"/>
      <c r="H79" s="10"/>
      <c r="I79" s="10"/>
      <c r="J79" s="10"/>
      <c r="K79" s="10"/>
      <c r="L79" s="10"/>
      <c r="M79" s="10"/>
      <c r="N79" s="10"/>
    </row>
    <row r="80" spans="1:14" ht="12.75" customHeight="1">
      <c r="A80" s="18" t="s">
        <v>34</v>
      </c>
      <c r="B80" s="45"/>
      <c r="C80" s="65"/>
      <c r="D80" s="66">
        <f>D78+D79</f>
        <v>9421</v>
      </c>
      <c r="E80" s="34"/>
      <c r="F80" s="9"/>
      <c r="G80" s="10"/>
      <c r="H80" s="10"/>
      <c r="I80" s="10"/>
      <c r="J80" s="10"/>
      <c r="K80" s="10"/>
      <c r="L80" s="10"/>
      <c r="M80" s="10"/>
      <c r="N80" s="10"/>
    </row>
    <row r="81" spans="1:14" ht="12.75" customHeight="1">
      <c r="A81" s="18"/>
      <c r="B81" s="45"/>
      <c r="C81" s="65"/>
      <c r="D81" s="66"/>
      <c r="E81" s="34"/>
      <c r="F81" s="9"/>
      <c r="G81" s="10"/>
      <c r="H81" s="10"/>
      <c r="I81" s="10"/>
      <c r="J81" s="10"/>
      <c r="K81" s="10"/>
      <c r="L81" s="10"/>
      <c r="M81" s="10"/>
      <c r="N81" s="10"/>
    </row>
    <row r="82" spans="1:14" ht="12.75" customHeight="1">
      <c r="A82" s="18" t="s">
        <v>100</v>
      </c>
      <c r="B82" s="30"/>
      <c r="C82" s="65"/>
      <c r="D82" s="66"/>
      <c r="E82" s="34"/>
      <c r="F82" s="9"/>
      <c r="G82" s="10"/>
      <c r="H82" s="10"/>
      <c r="I82" s="10"/>
      <c r="J82" s="10"/>
      <c r="K82" s="10"/>
      <c r="L82" s="10"/>
      <c r="M82" s="10"/>
      <c r="N82" s="10"/>
    </row>
    <row r="83" spans="1:14" ht="12.75" customHeight="1">
      <c r="A83" s="22">
        <v>2305</v>
      </c>
      <c r="B83" s="54" t="s">
        <v>123</v>
      </c>
      <c r="C83" s="65"/>
      <c r="D83" s="66">
        <v>100</v>
      </c>
      <c r="E83" s="34"/>
      <c r="F83" s="9"/>
      <c r="G83" s="10"/>
      <c r="H83" s="10"/>
      <c r="I83" s="10"/>
      <c r="J83" s="10"/>
      <c r="K83" s="10"/>
      <c r="L83" s="10"/>
      <c r="M83" s="10"/>
      <c r="N83" s="10"/>
    </row>
    <row r="84" spans="1:14" ht="12.75" customHeight="1">
      <c r="A84" s="22">
        <v>2310</v>
      </c>
      <c r="B84" s="54" t="s">
        <v>106</v>
      </c>
      <c r="C84" s="65"/>
      <c r="D84" s="66">
        <f>D85+D86+D87</f>
        <v>475</v>
      </c>
      <c r="E84" s="34"/>
      <c r="F84" s="9"/>
      <c r="G84" s="10"/>
      <c r="H84" s="10"/>
      <c r="I84" s="10"/>
      <c r="J84" s="10"/>
      <c r="K84" s="10"/>
      <c r="L84" s="10"/>
      <c r="M84" s="10"/>
      <c r="N84" s="10"/>
    </row>
    <row r="85" spans="1:14" ht="12.75" customHeight="1">
      <c r="A85" s="18"/>
      <c r="B85" s="21" t="s">
        <v>7</v>
      </c>
      <c r="C85" s="65"/>
      <c r="D85" s="67">
        <v>100</v>
      </c>
      <c r="E85" s="34"/>
      <c r="F85" s="9"/>
      <c r="G85" s="10"/>
      <c r="H85" s="10"/>
      <c r="I85" s="10"/>
      <c r="J85" s="10"/>
      <c r="K85" s="10"/>
      <c r="L85" s="10"/>
      <c r="M85" s="10"/>
      <c r="N85" s="10"/>
    </row>
    <row r="86" spans="1:14" ht="12.75" customHeight="1">
      <c r="A86" s="18"/>
      <c r="B86" s="24" t="s">
        <v>15</v>
      </c>
      <c r="C86" s="65"/>
      <c r="D86" s="67">
        <v>13</v>
      </c>
      <c r="E86" s="34"/>
      <c r="F86" s="9"/>
      <c r="G86" s="10"/>
      <c r="H86" s="10"/>
      <c r="I86" s="10"/>
      <c r="J86" s="10"/>
      <c r="K86" s="10"/>
      <c r="L86" s="10"/>
      <c r="M86" s="10"/>
      <c r="N86" s="10"/>
    </row>
    <row r="87" spans="1:14" ht="12.75" customHeight="1">
      <c r="A87" s="18"/>
      <c r="B87" s="24" t="s">
        <v>38</v>
      </c>
      <c r="C87" s="65"/>
      <c r="D87" s="67">
        <v>362</v>
      </c>
      <c r="E87" s="34"/>
      <c r="F87" s="9"/>
      <c r="G87" s="10"/>
      <c r="H87" s="10"/>
      <c r="I87" s="10"/>
      <c r="J87" s="10"/>
      <c r="K87" s="10"/>
      <c r="L87" s="10"/>
      <c r="M87" s="10"/>
      <c r="N87" s="10"/>
    </row>
    <row r="88" spans="1:14" ht="12.75" customHeight="1">
      <c r="A88" s="22">
        <v>2315</v>
      </c>
      <c r="B88" s="54" t="s">
        <v>124</v>
      </c>
      <c r="C88" s="65"/>
      <c r="D88" s="66">
        <v>483</v>
      </c>
      <c r="E88" s="34"/>
      <c r="F88" s="9"/>
      <c r="G88" s="10"/>
      <c r="H88" s="10"/>
      <c r="I88" s="10"/>
      <c r="J88" s="10"/>
      <c r="K88" s="10"/>
      <c r="L88" s="10"/>
      <c r="M88" s="10"/>
      <c r="N88" s="10"/>
    </row>
    <row r="89" spans="1:14" ht="12.75" customHeight="1">
      <c r="A89" s="22">
        <v>2850</v>
      </c>
      <c r="B89" s="54" t="s">
        <v>125</v>
      </c>
      <c r="C89" s="65"/>
      <c r="D89" s="66">
        <v>102</v>
      </c>
      <c r="E89" s="34"/>
      <c r="F89" s="9"/>
      <c r="G89" s="10"/>
      <c r="H89" s="10"/>
      <c r="I89" s="10"/>
      <c r="J89" s="10"/>
      <c r="K89" s="10"/>
      <c r="L89" s="10"/>
      <c r="M89" s="10"/>
      <c r="N89" s="10"/>
    </row>
    <row r="90" spans="1:14" ht="12.75" customHeight="1">
      <c r="A90" s="22">
        <v>2875</v>
      </c>
      <c r="B90" s="59" t="s">
        <v>126</v>
      </c>
      <c r="C90" s="65"/>
      <c r="D90" s="66">
        <v>2000</v>
      </c>
      <c r="E90" s="34"/>
      <c r="F90" s="9"/>
      <c r="G90" s="10"/>
      <c r="H90" s="10"/>
      <c r="I90" s="10"/>
      <c r="J90" s="10"/>
      <c r="K90" s="10"/>
      <c r="L90" s="10"/>
      <c r="M90" s="10"/>
      <c r="N90" s="10"/>
    </row>
    <row r="91" spans="1:14" ht="12.75" customHeight="1">
      <c r="A91" s="22">
        <v>2985</v>
      </c>
      <c r="B91" s="55" t="s">
        <v>118</v>
      </c>
      <c r="C91" s="65"/>
      <c r="D91" s="68">
        <f>D92+D93+D94</f>
        <v>3594</v>
      </c>
      <c r="E91" s="34"/>
      <c r="F91" s="9"/>
      <c r="G91" s="10"/>
      <c r="H91" s="10"/>
      <c r="I91" s="10"/>
      <c r="J91" s="10"/>
      <c r="K91" s="10"/>
      <c r="L91" s="10"/>
      <c r="M91" s="10"/>
      <c r="N91" s="10"/>
    </row>
    <row r="92" spans="1:14" ht="12.75" customHeight="1">
      <c r="A92" s="22"/>
      <c r="B92" s="55" t="s">
        <v>7</v>
      </c>
      <c r="C92" s="65"/>
      <c r="D92" s="67">
        <v>1853</v>
      </c>
      <c r="E92" s="34"/>
      <c r="F92" s="9"/>
      <c r="G92" s="10"/>
      <c r="H92" s="10"/>
      <c r="I92" s="10"/>
      <c r="J92" s="10"/>
      <c r="K92" s="10"/>
      <c r="L92" s="10"/>
      <c r="M92" s="10"/>
      <c r="N92" s="10"/>
    </row>
    <row r="93" spans="1:14" ht="12.75" customHeight="1">
      <c r="A93" s="22"/>
      <c r="B93" s="24" t="s">
        <v>15</v>
      </c>
      <c r="C93" s="65"/>
      <c r="D93" s="67">
        <v>241</v>
      </c>
      <c r="E93" s="34"/>
      <c r="F93" s="9"/>
      <c r="G93" s="10"/>
      <c r="H93" s="10"/>
      <c r="I93" s="10"/>
      <c r="J93" s="10"/>
      <c r="K93" s="10"/>
      <c r="L93" s="10"/>
      <c r="M93" s="10"/>
      <c r="N93" s="10"/>
    </row>
    <row r="94" spans="1:14" ht="12.75" customHeight="1">
      <c r="A94" s="22"/>
      <c r="B94" s="24" t="s">
        <v>38</v>
      </c>
      <c r="C94" s="65"/>
      <c r="D94" s="67">
        <v>1500</v>
      </c>
      <c r="E94" s="34"/>
      <c r="F94" s="9"/>
      <c r="G94" s="10"/>
      <c r="H94" s="10"/>
      <c r="I94" s="10"/>
      <c r="J94" s="10"/>
      <c r="K94" s="10"/>
      <c r="L94" s="10"/>
      <c r="M94" s="10"/>
      <c r="N94" s="10"/>
    </row>
    <row r="95" spans="1:14" ht="12.75" customHeight="1">
      <c r="A95" s="22">
        <v>2986</v>
      </c>
      <c r="B95" s="55" t="s">
        <v>119</v>
      </c>
      <c r="C95" s="65"/>
      <c r="D95" s="66">
        <f>D97+D96</f>
        <v>861</v>
      </c>
      <c r="E95" s="34"/>
      <c r="F95" s="9"/>
      <c r="G95" s="10"/>
      <c r="H95" s="10"/>
      <c r="I95" s="10"/>
      <c r="J95" s="10"/>
      <c r="K95" s="10"/>
      <c r="L95" s="10"/>
      <c r="M95" s="10"/>
      <c r="N95" s="10"/>
    </row>
    <row r="96" spans="1:14" ht="12.75" customHeight="1">
      <c r="A96" s="22"/>
      <c r="B96" s="55" t="s">
        <v>7</v>
      </c>
      <c r="C96" s="65"/>
      <c r="D96" s="65">
        <v>770</v>
      </c>
      <c r="E96" s="34"/>
      <c r="F96" s="9"/>
      <c r="G96" s="10"/>
      <c r="H96" s="10"/>
      <c r="I96" s="10"/>
      <c r="J96" s="10"/>
      <c r="K96" s="10"/>
      <c r="L96" s="10"/>
      <c r="M96" s="10"/>
      <c r="N96" s="10"/>
    </row>
    <row r="97" spans="1:14" ht="12.75" customHeight="1">
      <c r="A97" s="22"/>
      <c r="B97" s="24" t="s">
        <v>15</v>
      </c>
      <c r="C97" s="65"/>
      <c r="D97" s="67">
        <v>91</v>
      </c>
      <c r="E97" s="34"/>
      <c r="F97" s="9"/>
      <c r="G97" s="10"/>
      <c r="H97" s="10"/>
      <c r="I97" s="10"/>
      <c r="J97" s="10"/>
      <c r="K97" s="10"/>
      <c r="L97" s="10"/>
      <c r="M97" s="10"/>
      <c r="N97" s="10"/>
    </row>
    <row r="98" spans="1:14" ht="12.75" customHeight="1">
      <c r="A98" s="18" t="s">
        <v>104</v>
      </c>
      <c r="B98" s="24"/>
      <c r="C98" s="65"/>
      <c r="D98" s="66">
        <f>D83+D84+D88+D89+D90+D91+D95</f>
        <v>7615</v>
      </c>
      <c r="E98" s="34"/>
      <c r="F98" s="9"/>
      <c r="G98" s="10"/>
      <c r="H98" s="10"/>
      <c r="I98" s="10"/>
      <c r="J98" s="10"/>
      <c r="K98" s="10"/>
      <c r="L98" s="10"/>
      <c r="M98" s="10"/>
      <c r="N98" s="10"/>
    </row>
    <row r="99" spans="1:14" ht="12.75" customHeight="1">
      <c r="A99" s="18"/>
      <c r="B99" s="45"/>
      <c r="C99" s="65"/>
      <c r="D99" s="66"/>
      <c r="E99" s="34"/>
      <c r="F99" s="9"/>
      <c r="G99" s="10"/>
      <c r="H99" s="10"/>
      <c r="I99" s="10"/>
      <c r="J99" s="10"/>
      <c r="K99" s="10"/>
      <c r="L99" s="10"/>
      <c r="M99" s="10"/>
      <c r="N99" s="10"/>
    </row>
    <row r="100" spans="1:14" ht="12.75" customHeight="1">
      <c r="A100" s="18" t="s">
        <v>100</v>
      </c>
      <c r="B100" s="44"/>
      <c r="C100" s="65"/>
      <c r="D100" s="66"/>
      <c r="E100" s="34"/>
      <c r="F100" s="9"/>
      <c r="G100" s="10"/>
      <c r="H100" s="10"/>
      <c r="I100" s="10"/>
      <c r="J100" s="10"/>
      <c r="K100" s="10"/>
      <c r="L100" s="10"/>
      <c r="M100" s="10"/>
      <c r="N100" s="10"/>
    </row>
    <row r="101" spans="1:14" ht="12.75" customHeight="1">
      <c r="A101" s="22">
        <v>2795</v>
      </c>
      <c r="B101" s="24" t="s">
        <v>120</v>
      </c>
      <c r="C101" s="65"/>
      <c r="D101" s="66">
        <f>SUM(D102:D104)</f>
        <v>52537</v>
      </c>
      <c r="E101" s="34"/>
      <c r="F101" s="9"/>
      <c r="G101" s="10"/>
      <c r="H101" s="10"/>
      <c r="I101" s="10"/>
      <c r="J101" s="10"/>
      <c r="K101" s="10"/>
      <c r="L101" s="10"/>
      <c r="M101" s="10"/>
      <c r="N101" s="10"/>
    </row>
    <row r="102" spans="1:14" ht="12.75" customHeight="1">
      <c r="A102" s="22"/>
      <c r="B102" s="21" t="s">
        <v>7</v>
      </c>
      <c r="C102" s="65"/>
      <c r="D102" s="67">
        <v>2246</v>
      </c>
      <c r="E102" s="34"/>
      <c r="F102" s="9"/>
      <c r="G102" s="10"/>
      <c r="H102" s="10"/>
      <c r="I102" s="10"/>
      <c r="J102" s="10"/>
      <c r="K102" s="10"/>
      <c r="L102" s="10"/>
      <c r="M102" s="10"/>
      <c r="N102" s="10"/>
    </row>
    <row r="103" spans="1:14" ht="12.75" customHeight="1">
      <c r="A103" s="22"/>
      <c r="B103" s="24" t="s">
        <v>15</v>
      </c>
      <c r="C103" s="65"/>
      <c r="D103" s="67">
        <v>291</v>
      </c>
      <c r="E103" s="34"/>
      <c r="F103" s="9"/>
      <c r="G103" s="10"/>
      <c r="H103" s="10"/>
      <c r="I103" s="10"/>
      <c r="J103" s="10"/>
      <c r="K103" s="10"/>
      <c r="L103" s="10"/>
      <c r="M103" s="10"/>
      <c r="N103" s="10"/>
    </row>
    <row r="104" spans="1:14" ht="12.75" customHeight="1">
      <c r="A104" s="22"/>
      <c r="B104" s="24" t="s">
        <v>146</v>
      </c>
      <c r="C104" s="65"/>
      <c r="D104" s="67">
        <v>50000</v>
      </c>
      <c r="E104" s="34"/>
      <c r="F104" s="9"/>
      <c r="G104" s="10"/>
      <c r="H104" s="10"/>
      <c r="I104" s="10"/>
      <c r="J104" s="10"/>
      <c r="K104" s="10"/>
      <c r="L104" s="10"/>
      <c r="M104" s="10"/>
      <c r="N104" s="10"/>
    </row>
    <row r="105" spans="1:14" ht="12.75" customHeight="1">
      <c r="A105" s="42">
        <v>2850</v>
      </c>
      <c r="B105" s="23" t="s">
        <v>122</v>
      </c>
      <c r="C105" s="65"/>
      <c r="D105" s="66">
        <f>D106+D107</f>
        <v>3468</v>
      </c>
      <c r="E105" s="34"/>
      <c r="F105" s="9"/>
      <c r="G105" s="10"/>
      <c r="H105" s="10"/>
      <c r="I105" s="10"/>
      <c r="J105" s="10"/>
      <c r="K105" s="10"/>
      <c r="L105" s="10"/>
      <c r="M105" s="10"/>
      <c r="N105" s="10"/>
    </row>
    <row r="106" spans="1:14" ht="12.75" customHeight="1">
      <c r="A106" s="22"/>
      <c r="B106" s="21" t="s">
        <v>7</v>
      </c>
      <c r="C106" s="65"/>
      <c r="D106" s="67">
        <v>3069</v>
      </c>
      <c r="E106" s="34"/>
      <c r="F106" s="9"/>
      <c r="G106" s="10"/>
      <c r="H106" s="10"/>
      <c r="I106" s="10"/>
      <c r="J106" s="10"/>
      <c r="K106" s="10"/>
      <c r="L106" s="10"/>
      <c r="M106" s="10"/>
      <c r="N106" s="10"/>
    </row>
    <row r="107" spans="1:14" ht="12.75" customHeight="1">
      <c r="A107" s="22"/>
      <c r="B107" s="24" t="s">
        <v>15</v>
      </c>
      <c r="C107" s="65"/>
      <c r="D107" s="67">
        <v>399</v>
      </c>
      <c r="E107" s="34"/>
      <c r="F107" s="9"/>
      <c r="G107" s="10"/>
      <c r="H107" s="10"/>
      <c r="I107" s="10"/>
      <c r="J107" s="10"/>
      <c r="K107" s="10"/>
      <c r="L107" s="10"/>
      <c r="M107" s="10"/>
      <c r="N107" s="10"/>
    </row>
    <row r="108" spans="1:14" ht="12.75" customHeight="1">
      <c r="A108" s="42">
        <v>2875</v>
      </c>
      <c r="B108" s="23" t="s">
        <v>121</v>
      </c>
      <c r="C108" s="65"/>
      <c r="D108" s="66">
        <f>SUM(D109:D110)</f>
        <v>10943</v>
      </c>
      <c r="E108" s="34"/>
      <c r="F108" s="9"/>
      <c r="G108" s="10"/>
      <c r="H108" s="10"/>
      <c r="I108" s="10"/>
      <c r="J108" s="10"/>
      <c r="K108" s="10"/>
      <c r="L108" s="10"/>
      <c r="M108" s="10"/>
      <c r="N108" s="10"/>
    </row>
    <row r="109" spans="1:14" ht="12.75" customHeight="1">
      <c r="A109" s="22"/>
      <c r="B109" s="21" t="s">
        <v>7</v>
      </c>
      <c r="C109" s="65"/>
      <c r="D109" s="67">
        <v>5750</v>
      </c>
      <c r="E109" s="34"/>
      <c r="F109" s="9"/>
      <c r="G109" s="10"/>
      <c r="H109" s="10"/>
      <c r="I109" s="10"/>
      <c r="J109" s="10"/>
      <c r="K109" s="10"/>
      <c r="L109" s="10"/>
      <c r="M109" s="10"/>
      <c r="N109" s="10"/>
    </row>
    <row r="110" spans="1:14" ht="12.75" customHeight="1">
      <c r="A110" s="22"/>
      <c r="B110" s="24" t="s">
        <v>15</v>
      </c>
      <c r="C110" s="65"/>
      <c r="D110" s="67">
        <v>5193</v>
      </c>
      <c r="E110" s="34"/>
      <c r="F110" s="9"/>
      <c r="G110" s="10"/>
      <c r="H110" s="10"/>
      <c r="I110" s="10"/>
      <c r="J110" s="10"/>
      <c r="K110" s="10"/>
      <c r="L110" s="10"/>
      <c r="M110" s="10"/>
      <c r="N110" s="10"/>
    </row>
    <row r="111" spans="1:14" ht="12.75" customHeight="1">
      <c r="A111" s="18" t="s">
        <v>127</v>
      </c>
      <c r="B111" s="30"/>
      <c r="C111" s="65"/>
      <c r="D111" s="66">
        <f>D101+D105+D108</f>
        <v>66948</v>
      </c>
      <c r="E111" s="34"/>
      <c r="F111" s="9"/>
      <c r="G111" s="10"/>
      <c r="H111" s="10"/>
      <c r="I111" s="10"/>
      <c r="J111" s="10"/>
      <c r="K111" s="10"/>
      <c r="L111" s="10"/>
      <c r="M111" s="10"/>
      <c r="N111" s="10"/>
    </row>
    <row r="112" spans="1:14" ht="12.75" customHeight="1">
      <c r="A112" s="18"/>
      <c r="B112" s="45"/>
      <c r="C112" s="65"/>
      <c r="D112" s="66"/>
      <c r="E112" s="34"/>
      <c r="F112" s="9"/>
      <c r="G112" s="10"/>
      <c r="H112" s="10"/>
      <c r="I112" s="10"/>
      <c r="J112" s="10"/>
      <c r="K112" s="10"/>
      <c r="L112" s="10"/>
      <c r="M112" s="10"/>
      <c r="N112" s="10"/>
    </row>
    <row r="113" spans="1:14" ht="12.75" customHeight="1">
      <c r="A113" s="18" t="s">
        <v>88</v>
      </c>
      <c r="B113" s="30"/>
      <c r="C113" s="65"/>
      <c r="D113" s="66"/>
      <c r="E113" s="35"/>
      <c r="F113" s="9"/>
      <c r="G113" s="10"/>
      <c r="H113" s="10"/>
      <c r="I113" s="10"/>
      <c r="J113" s="10"/>
      <c r="K113" s="10"/>
      <c r="L113" s="10"/>
      <c r="M113" s="10"/>
      <c r="N113" s="10"/>
    </row>
    <row r="114" spans="1:14" ht="12.75" customHeight="1">
      <c r="A114" s="42">
        <v>2795</v>
      </c>
      <c r="B114" s="23" t="s">
        <v>60</v>
      </c>
      <c r="C114" s="65"/>
      <c r="D114" s="66"/>
      <c r="E114" s="49"/>
      <c r="F114" s="9"/>
      <c r="G114" s="10"/>
      <c r="H114" s="10"/>
      <c r="I114" s="10"/>
      <c r="J114" s="10"/>
      <c r="K114" s="10"/>
      <c r="L114" s="10"/>
      <c r="M114" s="10"/>
      <c r="N114" s="10"/>
    </row>
    <row r="115" spans="1:14" ht="12.75" customHeight="1">
      <c r="A115" s="27"/>
      <c r="B115" s="24" t="s">
        <v>38</v>
      </c>
      <c r="C115" s="65"/>
      <c r="D115" s="67">
        <v>3832</v>
      </c>
      <c r="F115" s="9"/>
      <c r="G115" s="10"/>
      <c r="H115" s="10"/>
      <c r="I115" s="10"/>
      <c r="J115" s="10"/>
      <c r="K115" s="10"/>
      <c r="L115" s="10"/>
      <c r="M115" s="10"/>
      <c r="N115" s="10"/>
    </row>
    <row r="116" spans="1:14" ht="12.75" customHeight="1">
      <c r="A116" s="18" t="s">
        <v>64</v>
      </c>
      <c r="B116" s="44"/>
      <c r="C116" s="65"/>
      <c r="D116" s="66">
        <f>D115</f>
        <v>3832</v>
      </c>
      <c r="E116" s="49"/>
      <c r="F116" s="9"/>
      <c r="G116" s="10"/>
      <c r="H116" s="10"/>
      <c r="I116" s="10"/>
      <c r="J116" s="10"/>
      <c r="K116" s="10"/>
      <c r="L116" s="10"/>
      <c r="M116" s="10"/>
      <c r="N116" s="10"/>
    </row>
    <row r="117" spans="1:14" ht="12.75" customHeight="1">
      <c r="A117" s="27"/>
      <c r="B117" s="44"/>
      <c r="C117" s="65"/>
      <c r="D117" s="66"/>
      <c r="E117" s="34"/>
      <c r="F117" s="37"/>
      <c r="G117" s="10"/>
      <c r="H117" s="10"/>
      <c r="I117" s="10"/>
      <c r="J117" s="10"/>
      <c r="K117" s="10"/>
      <c r="L117" s="10"/>
      <c r="M117" s="10"/>
      <c r="N117" s="10"/>
    </row>
    <row r="118" spans="1:14" ht="12.75" customHeight="1">
      <c r="A118" s="18" t="s">
        <v>89</v>
      </c>
      <c r="B118" s="30"/>
      <c r="C118" s="65"/>
      <c r="D118" s="66"/>
      <c r="E118" s="34"/>
      <c r="F118" s="37"/>
      <c r="G118" s="10"/>
      <c r="H118" s="10"/>
      <c r="I118" s="10"/>
      <c r="J118" s="10"/>
      <c r="K118" s="10"/>
      <c r="L118" s="10"/>
      <c r="M118" s="10"/>
      <c r="N118" s="10"/>
    </row>
    <row r="119" spans="1:14" ht="12.75" customHeight="1">
      <c r="A119" s="42">
        <v>2795</v>
      </c>
      <c r="B119" s="23" t="s">
        <v>60</v>
      </c>
      <c r="C119" s="65"/>
      <c r="D119" s="66"/>
      <c r="E119" s="34"/>
      <c r="F119" s="37"/>
      <c r="G119" s="10"/>
      <c r="H119" s="10"/>
      <c r="I119" s="10"/>
      <c r="J119" s="10"/>
      <c r="K119" s="10"/>
      <c r="L119" s="10"/>
      <c r="M119" s="10"/>
      <c r="N119" s="10"/>
    </row>
    <row r="120" spans="1:14" ht="12.75" customHeight="1">
      <c r="A120" s="22"/>
      <c r="B120" s="21" t="s">
        <v>7</v>
      </c>
      <c r="C120" s="65"/>
      <c r="D120" s="67">
        <v>7320</v>
      </c>
      <c r="E120" s="56"/>
      <c r="F120" s="37"/>
      <c r="G120" s="10"/>
      <c r="H120" s="10"/>
      <c r="I120" s="10"/>
      <c r="J120" s="10"/>
      <c r="K120" s="10"/>
      <c r="L120" s="10"/>
      <c r="M120" s="10"/>
      <c r="N120" s="10"/>
    </row>
    <row r="121" spans="1:14" ht="12.75" customHeight="1">
      <c r="A121" s="22"/>
      <c r="B121" s="24" t="s">
        <v>15</v>
      </c>
      <c r="C121" s="65"/>
      <c r="D121" s="67">
        <v>952</v>
      </c>
      <c r="E121" s="56"/>
      <c r="F121" s="37"/>
      <c r="G121" s="10"/>
      <c r="H121" s="10"/>
      <c r="I121" s="10"/>
      <c r="J121" s="10"/>
      <c r="K121" s="10"/>
      <c r="L121" s="10"/>
      <c r="M121" s="10"/>
      <c r="N121" s="10"/>
    </row>
    <row r="122" spans="1:14" ht="12.75" customHeight="1">
      <c r="A122" s="27"/>
      <c r="B122" s="24" t="s">
        <v>38</v>
      </c>
      <c r="C122" s="65"/>
      <c r="D122" s="67">
        <v>2147</v>
      </c>
      <c r="E122" s="56"/>
      <c r="F122" s="37"/>
      <c r="G122" s="10"/>
      <c r="H122" s="10"/>
      <c r="I122" s="10"/>
      <c r="J122" s="10"/>
      <c r="K122" s="10"/>
      <c r="L122" s="10"/>
      <c r="M122" s="10"/>
      <c r="N122" s="10"/>
    </row>
    <row r="123" spans="1:14" ht="12.75" customHeight="1">
      <c r="A123" s="18" t="s">
        <v>64</v>
      </c>
      <c r="B123" s="44"/>
      <c r="C123" s="65"/>
      <c r="D123" s="66">
        <f>D120+D121+D122</f>
        <v>10419</v>
      </c>
      <c r="E123" s="49"/>
      <c r="F123" s="37"/>
      <c r="G123" s="10"/>
      <c r="H123" s="10"/>
      <c r="I123" s="10"/>
      <c r="J123" s="10"/>
      <c r="K123" s="10"/>
      <c r="L123" s="10"/>
      <c r="M123" s="10"/>
      <c r="N123" s="10"/>
    </row>
    <row r="124" spans="1:14" ht="12.75" customHeight="1">
      <c r="A124" s="18"/>
      <c r="B124" s="44"/>
      <c r="C124" s="65"/>
      <c r="D124" s="66"/>
      <c r="E124" s="49"/>
      <c r="F124" s="37"/>
      <c r="G124" s="10"/>
      <c r="H124" s="10"/>
      <c r="I124" s="10"/>
      <c r="J124" s="10"/>
      <c r="K124" s="10"/>
      <c r="L124" s="10"/>
      <c r="M124" s="10"/>
      <c r="N124" s="10"/>
    </row>
    <row r="125" spans="1:14" ht="12.75" customHeight="1">
      <c r="A125" s="18" t="s">
        <v>143</v>
      </c>
      <c r="B125" s="44"/>
      <c r="C125" s="65"/>
      <c r="D125" s="66"/>
      <c r="E125" s="49"/>
      <c r="F125" s="37"/>
      <c r="G125" s="10"/>
      <c r="H125" s="10"/>
      <c r="I125" s="10"/>
      <c r="J125" s="10"/>
      <c r="K125" s="10"/>
      <c r="L125" s="10"/>
      <c r="M125" s="10"/>
      <c r="N125" s="10"/>
    </row>
    <row r="126" spans="1:14" ht="12.75" customHeight="1">
      <c r="A126" s="42">
        <v>2795</v>
      </c>
      <c r="B126" s="23" t="s">
        <v>144</v>
      </c>
      <c r="C126" s="65"/>
      <c r="D126" s="65">
        <v>17651</v>
      </c>
      <c r="E126" s="49"/>
      <c r="F126" s="37"/>
      <c r="G126" s="10"/>
      <c r="H126" s="10"/>
      <c r="I126" s="10"/>
      <c r="J126" s="10"/>
      <c r="K126" s="10"/>
      <c r="L126" s="10"/>
      <c r="M126" s="10"/>
      <c r="N126" s="10"/>
    </row>
    <row r="127" spans="1:14" ht="12.75" customHeight="1">
      <c r="A127" s="18" t="s">
        <v>143</v>
      </c>
      <c r="B127" s="44"/>
      <c r="C127" s="65"/>
      <c r="D127" s="66">
        <f>SUM(D126)</f>
        <v>17651</v>
      </c>
      <c r="E127" s="49"/>
      <c r="F127" s="37"/>
      <c r="G127" s="10"/>
      <c r="H127" s="10"/>
      <c r="I127" s="10"/>
      <c r="J127" s="10"/>
      <c r="K127" s="10"/>
      <c r="L127" s="10"/>
      <c r="M127" s="10"/>
      <c r="N127" s="10"/>
    </row>
    <row r="128" spans="1:14" ht="12.75" customHeight="1">
      <c r="A128" s="18"/>
      <c r="B128" s="44"/>
      <c r="C128" s="65"/>
      <c r="D128" s="66"/>
      <c r="E128" s="49"/>
      <c r="F128" s="37"/>
      <c r="G128" s="10"/>
      <c r="H128" s="10"/>
      <c r="I128" s="10"/>
      <c r="J128" s="10"/>
      <c r="K128" s="10"/>
      <c r="L128" s="10"/>
      <c r="M128" s="10"/>
      <c r="N128" s="10"/>
    </row>
    <row r="129" spans="1:14" ht="12.75" customHeight="1">
      <c r="A129" s="18" t="s">
        <v>100</v>
      </c>
      <c r="B129" s="44"/>
      <c r="C129" s="65"/>
      <c r="D129" s="66"/>
      <c r="E129" s="49"/>
      <c r="F129" s="37"/>
      <c r="G129" s="10"/>
      <c r="H129" s="10"/>
      <c r="I129" s="10"/>
      <c r="J129" s="10"/>
      <c r="K129" s="10"/>
      <c r="L129" s="10"/>
      <c r="M129" s="10"/>
      <c r="N129" s="10"/>
    </row>
    <row r="130" spans="1:14" ht="12.75" customHeight="1">
      <c r="A130" s="22">
        <v>2985</v>
      </c>
      <c r="B130" s="30" t="s">
        <v>153</v>
      </c>
      <c r="C130" s="65"/>
      <c r="D130" s="65">
        <v>20000</v>
      </c>
      <c r="E130" s="49"/>
      <c r="F130" s="37"/>
      <c r="G130" s="10"/>
      <c r="H130" s="10"/>
      <c r="I130" s="10"/>
      <c r="J130" s="10"/>
      <c r="K130" s="10"/>
      <c r="L130" s="10"/>
      <c r="M130" s="10"/>
      <c r="N130" s="10"/>
    </row>
    <row r="131" spans="1:14" ht="12.75" customHeight="1">
      <c r="A131" s="18" t="s">
        <v>100</v>
      </c>
      <c r="B131" s="44"/>
      <c r="C131" s="65"/>
      <c r="D131" s="66">
        <f>SUM(D130)</f>
        <v>20000</v>
      </c>
      <c r="E131" s="49"/>
      <c r="F131" s="37"/>
      <c r="G131" s="10"/>
      <c r="H131" s="10"/>
      <c r="I131" s="10"/>
      <c r="J131" s="10"/>
      <c r="K131" s="10"/>
      <c r="L131" s="10"/>
      <c r="M131" s="10"/>
      <c r="N131" s="10"/>
    </row>
    <row r="132" spans="1:14" ht="12.75" customHeight="1">
      <c r="A132" s="18"/>
      <c r="B132" s="44"/>
      <c r="C132" s="65"/>
      <c r="D132" s="66"/>
      <c r="E132" s="49"/>
      <c r="F132" s="37"/>
      <c r="G132" s="10"/>
      <c r="H132" s="10"/>
      <c r="I132" s="10"/>
      <c r="J132" s="10"/>
      <c r="K132" s="10"/>
      <c r="L132" s="10"/>
      <c r="M132" s="10"/>
      <c r="N132" s="10"/>
    </row>
    <row r="133" spans="1:14" ht="12.75" customHeight="1">
      <c r="A133" s="18" t="s">
        <v>134</v>
      </c>
      <c r="B133" s="44"/>
      <c r="C133" s="65"/>
      <c r="D133" s="66"/>
      <c r="E133" s="49"/>
      <c r="F133" s="37"/>
      <c r="G133" s="10"/>
      <c r="H133" s="10"/>
      <c r="I133" s="10"/>
      <c r="J133" s="10"/>
      <c r="K133" s="10"/>
      <c r="L133" s="10"/>
      <c r="M133" s="10"/>
      <c r="N133" s="10"/>
    </row>
    <row r="134" spans="1:14" ht="12.75" customHeight="1">
      <c r="A134" s="42">
        <v>2795</v>
      </c>
      <c r="B134" s="23" t="s">
        <v>60</v>
      </c>
      <c r="C134" s="66">
        <f>SUM(C135:C137)</f>
        <v>23395</v>
      </c>
      <c r="D134" s="66">
        <f>SUM(D138:D140)</f>
        <v>23395</v>
      </c>
      <c r="E134" s="49"/>
      <c r="F134" s="37"/>
      <c r="G134" s="10"/>
      <c r="H134" s="10"/>
      <c r="I134" s="10"/>
      <c r="J134" s="10"/>
      <c r="K134" s="10"/>
      <c r="L134" s="10"/>
      <c r="M134" s="10"/>
      <c r="N134" s="10"/>
    </row>
    <row r="135" spans="1:14" ht="12.75" customHeight="1">
      <c r="A135" s="18"/>
      <c r="B135" s="60" t="s">
        <v>135</v>
      </c>
      <c r="C135" s="67">
        <v>144</v>
      </c>
      <c r="D135" s="66"/>
      <c r="E135" s="49"/>
      <c r="F135" s="37"/>
      <c r="G135" s="10"/>
      <c r="H135" s="10"/>
      <c r="I135" s="10"/>
      <c r="J135" s="10"/>
      <c r="K135" s="10"/>
      <c r="L135" s="10"/>
      <c r="M135" s="10"/>
      <c r="N135" s="10"/>
    </row>
    <row r="136" spans="1:14" ht="12.75" customHeight="1">
      <c r="A136" s="18"/>
      <c r="B136" s="60" t="s">
        <v>136</v>
      </c>
      <c r="C136" s="67">
        <v>339</v>
      </c>
      <c r="D136" s="66"/>
      <c r="E136" s="49"/>
      <c r="F136" s="37"/>
      <c r="G136" s="10"/>
      <c r="H136" s="10"/>
      <c r="I136" s="10"/>
      <c r="J136" s="10"/>
      <c r="K136" s="10"/>
      <c r="L136" s="10"/>
      <c r="M136" s="10"/>
      <c r="N136" s="10"/>
    </row>
    <row r="137" spans="1:14" ht="12.75" customHeight="1">
      <c r="A137" s="18"/>
      <c r="B137" s="60" t="s">
        <v>137</v>
      </c>
      <c r="C137" s="67">
        <v>22912</v>
      </c>
      <c r="D137" s="66"/>
      <c r="E137" s="49"/>
      <c r="F137" s="37"/>
      <c r="G137" s="10"/>
      <c r="H137" s="10"/>
      <c r="I137" s="10"/>
      <c r="J137" s="10"/>
      <c r="K137" s="10"/>
      <c r="L137" s="10"/>
      <c r="M137" s="10"/>
      <c r="N137" s="10"/>
    </row>
    <row r="138" spans="1:14" ht="12.75" customHeight="1">
      <c r="A138" s="18"/>
      <c r="B138" s="60" t="s">
        <v>7</v>
      </c>
      <c r="C138" s="65"/>
      <c r="D138" s="67">
        <v>11475</v>
      </c>
      <c r="E138" s="49"/>
      <c r="F138" s="37"/>
      <c r="G138" s="10"/>
      <c r="H138" s="10"/>
      <c r="I138" s="10"/>
      <c r="J138" s="10"/>
      <c r="K138" s="10"/>
      <c r="L138" s="10"/>
      <c r="M138" s="10"/>
      <c r="N138" s="10"/>
    </row>
    <row r="139" spans="1:14" ht="12.75" customHeight="1">
      <c r="A139" s="18"/>
      <c r="B139" s="60" t="s">
        <v>138</v>
      </c>
      <c r="C139" s="65"/>
      <c r="D139" s="67">
        <v>1479</v>
      </c>
      <c r="E139" s="49"/>
      <c r="F139" s="37"/>
      <c r="G139" s="10"/>
      <c r="H139" s="10"/>
      <c r="I139" s="10"/>
      <c r="J139" s="10"/>
      <c r="K139" s="10"/>
      <c r="L139" s="10"/>
      <c r="M139" s="10"/>
      <c r="N139" s="10"/>
    </row>
    <row r="140" spans="1:14" ht="12.75" customHeight="1">
      <c r="A140" s="18"/>
      <c r="B140" s="60" t="s">
        <v>38</v>
      </c>
      <c r="C140" s="65"/>
      <c r="D140" s="67">
        <v>10441</v>
      </c>
      <c r="E140" s="49"/>
      <c r="F140" s="37"/>
      <c r="G140" s="10"/>
      <c r="H140" s="10"/>
      <c r="I140" s="10"/>
      <c r="J140" s="10"/>
      <c r="K140" s="10"/>
      <c r="L140" s="10"/>
      <c r="M140" s="10"/>
      <c r="N140" s="10"/>
    </row>
    <row r="141" spans="1:14" ht="12.75" customHeight="1">
      <c r="A141" s="22">
        <v>2875</v>
      </c>
      <c r="B141" s="30" t="s">
        <v>139</v>
      </c>
      <c r="C141" s="66">
        <f>SUM(C142:C144)</f>
        <v>-23395</v>
      </c>
      <c r="D141" s="66">
        <f>SUM(D142:D147)</f>
        <v>-23395</v>
      </c>
      <c r="E141" s="49"/>
      <c r="F141" s="37"/>
      <c r="G141" s="10"/>
      <c r="H141" s="10"/>
      <c r="I141" s="10"/>
      <c r="J141" s="10"/>
      <c r="K141" s="10"/>
      <c r="L141" s="10"/>
      <c r="M141" s="10"/>
      <c r="N141" s="10"/>
    </row>
    <row r="142" spans="1:14" ht="12.75" customHeight="1">
      <c r="A142" s="18"/>
      <c r="B142" s="60" t="s">
        <v>135</v>
      </c>
      <c r="C142" s="67">
        <v>-144</v>
      </c>
      <c r="D142" s="66"/>
      <c r="E142" s="49"/>
      <c r="F142" s="37"/>
      <c r="G142" s="10"/>
      <c r="H142" s="10"/>
      <c r="I142" s="10"/>
      <c r="J142" s="10"/>
      <c r="K142" s="10"/>
      <c r="L142" s="10"/>
      <c r="M142" s="10"/>
      <c r="N142" s="10"/>
    </row>
    <row r="143" spans="1:14" ht="12.75" customHeight="1">
      <c r="A143" s="18"/>
      <c r="B143" s="60" t="s">
        <v>136</v>
      </c>
      <c r="C143" s="67">
        <v>-339</v>
      </c>
      <c r="D143" s="66"/>
      <c r="E143" s="49"/>
      <c r="F143" s="37"/>
      <c r="G143" s="10"/>
      <c r="H143" s="10"/>
      <c r="I143" s="10"/>
      <c r="J143" s="10"/>
      <c r="K143" s="10"/>
      <c r="L143" s="10"/>
      <c r="M143" s="10"/>
      <c r="N143" s="10"/>
    </row>
    <row r="144" spans="1:14" ht="12.75" customHeight="1">
      <c r="A144" s="18"/>
      <c r="B144" s="60" t="s">
        <v>137</v>
      </c>
      <c r="C144" s="67">
        <v>-22912</v>
      </c>
      <c r="D144" s="66"/>
      <c r="E144" s="49"/>
      <c r="F144" s="37"/>
      <c r="G144" s="10"/>
      <c r="H144" s="10"/>
      <c r="I144" s="10"/>
      <c r="J144" s="10"/>
      <c r="K144" s="10"/>
      <c r="L144" s="10"/>
      <c r="M144" s="10"/>
      <c r="N144" s="10"/>
    </row>
    <row r="145" spans="1:14" ht="12.75" customHeight="1">
      <c r="A145" s="18"/>
      <c r="B145" s="60" t="s">
        <v>7</v>
      </c>
      <c r="C145" s="65"/>
      <c r="D145" s="67">
        <v>-11475</v>
      </c>
      <c r="E145" s="49"/>
      <c r="F145" s="37"/>
      <c r="G145" s="10"/>
      <c r="H145" s="10"/>
      <c r="I145" s="10"/>
      <c r="J145" s="10"/>
      <c r="K145" s="10"/>
      <c r="L145" s="10"/>
      <c r="M145" s="10"/>
      <c r="N145" s="10"/>
    </row>
    <row r="146" spans="1:14" ht="12.75" customHeight="1">
      <c r="A146" s="18"/>
      <c r="B146" s="60" t="s">
        <v>138</v>
      </c>
      <c r="C146" s="65"/>
      <c r="D146" s="67">
        <v>-1479</v>
      </c>
      <c r="E146" s="49"/>
      <c r="F146" s="37"/>
      <c r="G146" s="10"/>
      <c r="H146" s="10"/>
      <c r="I146" s="10"/>
      <c r="J146" s="10"/>
      <c r="K146" s="10"/>
      <c r="L146" s="10"/>
      <c r="M146" s="10"/>
      <c r="N146" s="10"/>
    </row>
    <row r="147" spans="1:14" ht="12.75" customHeight="1">
      <c r="A147" s="18"/>
      <c r="B147" s="60" t="s">
        <v>38</v>
      </c>
      <c r="C147" s="65"/>
      <c r="D147" s="67">
        <v>-10441</v>
      </c>
      <c r="E147" s="49"/>
      <c r="F147" s="37"/>
      <c r="G147" s="10"/>
      <c r="H147" s="10"/>
      <c r="I147" s="10"/>
      <c r="J147" s="10"/>
      <c r="K147" s="10"/>
      <c r="L147" s="10"/>
      <c r="M147" s="10"/>
      <c r="N147" s="10"/>
    </row>
    <row r="148" spans="1:14" ht="12.75" customHeight="1">
      <c r="A148" s="18" t="s">
        <v>140</v>
      </c>
      <c r="B148" s="44"/>
      <c r="C148" s="66">
        <f>SUM(C134+C141)</f>
        <v>0</v>
      </c>
      <c r="D148" s="66">
        <f>SUM(D134+D141)</f>
        <v>0</v>
      </c>
      <c r="E148" s="49"/>
      <c r="F148" s="37"/>
      <c r="G148" s="10"/>
      <c r="H148" s="10"/>
      <c r="I148" s="10"/>
      <c r="J148" s="10"/>
      <c r="K148" s="10"/>
      <c r="L148" s="10"/>
      <c r="M148" s="10"/>
      <c r="N148" s="10"/>
    </row>
    <row r="149" spans="1:14" ht="12.75" customHeight="1">
      <c r="A149" s="27"/>
      <c r="B149" s="44"/>
      <c r="C149" s="65"/>
      <c r="D149" s="66"/>
      <c r="E149" s="34"/>
      <c r="F149" s="9"/>
      <c r="G149" s="10"/>
      <c r="H149" s="10"/>
      <c r="I149" s="10"/>
      <c r="J149" s="10"/>
      <c r="K149" s="10"/>
      <c r="L149" s="10"/>
      <c r="M149" s="10"/>
      <c r="N149" s="10"/>
    </row>
    <row r="150" spans="1:14" ht="12.75" customHeight="1">
      <c r="A150" s="27" t="s">
        <v>47</v>
      </c>
      <c r="B150" s="44"/>
      <c r="C150" s="65"/>
      <c r="D150" s="66"/>
      <c r="E150" s="34"/>
      <c r="F150" s="9"/>
      <c r="G150" s="10"/>
      <c r="H150" s="10"/>
      <c r="I150" s="10"/>
      <c r="J150" s="10"/>
      <c r="K150" s="10"/>
      <c r="L150" s="10"/>
      <c r="M150" s="10"/>
      <c r="N150" s="10"/>
    </row>
    <row r="151" spans="1:14" ht="12.75" customHeight="1">
      <c r="A151" s="28">
        <v>3022</v>
      </c>
      <c r="B151" s="29" t="s">
        <v>49</v>
      </c>
      <c r="C151" s="65"/>
      <c r="D151" s="66">
        <f>D152+D153+D154</f>
        <v>70742</v>
      </c>
      <c r="E151" s="34"/>
      <c r="F151" s="9"/>
      <c r="G151" s="10"/>
      <c r="H151" s="10"/>
      <c r="I151" s="10"/>
      <c r="J151" s="10"/>
      <c r="K151" s="10"/>
      <c r="L151" s="10"/>
      <c r="M151" s="10"/>
      <c r="N151" s="10"/>
    </row>
    <row r="152" spans="1:14" ht="12.75" customHeight="1">
      <c r="A152" s="27"/>
      <c r="B152" s="21" t="s">
        <v>7</v>
      </c>
      <c r="C152" s="65"/>
      <c r="D152" s="67">
        <v>61409</v>
      </c>
      <c r="E152" s="34"/>
      <c r="F152" s="9"/>
      <c r="G152" s="10"/>
      <c r="H152" s="10"/>
      <c r="I152" s="10"/>
      <c r="J152" s="10"/>
      <c r="K152" s="10"/>
      <c r="L152" s="10"/>
      <c r="M152" s="10"/>
      <c r="N152" s="10"/>
    </row>
    <row r="153" spans="1:14" ht="12.75" customHeight="1">
      <c r="A153" s="27"/>
      <c r="B153" s="24" t="s">
        <v>15</v>
      </c>
      <c r="C153" s="65"/>
      <c r="D153" s="67">
        <v>7983</v>
      </c>
      <c r="E153" s="34"/>
      <c r="F153" s="9"/>
      <c r="G153" s="10"/>
      <c r="H153" s="10"/>
      <c r="I153" s="10"/>
      <c r="J153" s="10"/>
      <c r="K153" s="10"/>
      <c r="L153" s="10"/>
      <c r="M153" s="10"/>
      <c r="N153" s="10"/>
    </row>
    <row r="154" spans="1:14" ht="12.75" customHeight="1">
      <c r="A154" s="27"/>
      <c r="B154" s="31" t="s">
        <v>38</v>
      </c>
      <c r="C154" s="65"/>
      <c r="D154" s="67">
        <v>1350</v>
      </c>
      <c r="E154" s="34"/>
      <c r="F154" s="9"/>
      <c r="G154" s="10"/>
      <c r="H154" s="10"/>
      <c r="I154" s="10"/>
      <c r="J154" s="10"/>
      <c r="K154" s="10"/>
      <c r="L154" s="10"/>
      <c r="M154" s="10"/>
      <c r="N154" s="10"/>
    </row>
    <row r="155" spans="1:14" ht="12.75" customHeight="1">
      <c r="A155" s="28">
        <v>3024</v>
      </c>
      <c r="B155" s="29" t="s">
        <v>48</v>
      </c>
      <c r="C155" s="65"/>
      <c r="D155" s="66">
        <f>SUM(D156:D160)</f>
        <v>3812</v>
      </c>
      <c r="E155" s="34"/>
      <c r="F155" s="9"/>
      <c r="G155" s="10"/>
      <c r="H155" s="10"/>
      <c r="I155" s="10"/>
      <c r="J155" s="10"/>
      <c r="K155" s="10"/>
      <c r="L155" s="10"/>
      <c r="M155" s="10"/>
      <c r="N155" s="10"/>
    </row>
    <row r="156" spans="1:14" ht="12.75" customHeight="1">
      <c r="A156" s="28"/>
      <c r="B156" s="21" t="s">
        <v>7</v>
      </c>
      <c r="C156" s="65"/>
      <c r="D156" s="67">
        <v>2204</v>
      </c>
      <c r="E156" s="34"/>
      <c r="F156" s="9"/>
      <c r="G156" s="10"/>
      <c r="H156" s="10"/>
      <c r="I156" s="10"/>
      <c r="J156" s="10"/>
      <c r="K156" s="10"/>
      <c r="L156" s="10"/>
      <c r="M156" s="10"/>
      <c r="N156" s="10"/>
    </row>
    <row r="157" spans="1:14" ht="12.75" customHeight="1">
      <c r="A157" s="28"/>
      <c r="B157" s="24" t="s">
        <v>15</v>
      </c>
      <c r="C157" s="65"/>
      <c r="D157" s="67">
        <v>-332</v>
      </c>
      <c r="E157" s="34"/>
      <c r="F157" s="9"/>
      <c r="G157" s="10"/>
      <c r="H157" s="10"/>
      <c r="I157" s="10"/>
      <c r="J157" s="10"/>
      <c r="K157" s="10"/>
      <c r="L157" s="10"/>
      <c r="M157" s="10"/>
      <c r="N157" s="10"/>
    </row>
    <row r="158" spans="1:14" ht="12.75" customHeight="1">
      <c r="A158" s="28"/>
      <c r="B158" s="31" t="s">
        <v>38</v>
      </c>
      <c r="C158" s="65"/>
      <c r="D158" s="67">
        <v>588</v>
      </c>
      <c r="E158" s="34"/>
      <c r="F158" s="9"/>
      <c r="G158" s="10"/>
      <c r="H158" s="10"/>
      <c r="I158" s="10"/>
      <c r="J158" s="10"/>
      <c r="K158" s="10"/>
      <c r="L158" s="10"/>
      <c r="M158" s="10"/>
      <c r="N158" s="10"/>
    </row>
    <row r="159" spans="1:14" ht="12.75" customHeight="1">
      <c r="A159" s="28"/>
      <c r="B159" s="31" t="s">
        <v>44</v>
      </c>
      <c r="C159" s="65"/>
      <c r="D159" s="67">
        <v>1316</v>
      </c>
      <c r="E159" s="34"/>
      <c r="F159" s="9"/>
      <c r="G159" s="10"/>
      <c r="H159" s="10"/>
      <c r="I159" s="10"/>
      <c r="J159" s="10"/>
      <c r="K159" s="10"/>
      <c r="L159" s="10"/>
      <c r="M159" s="10"/>
      <c r="N159" s="10"/>
    </row>
    <row r="160" spans="1:14" ht="12.75" customHeight="1">
      <c r="A160" s="28"/>
      <c r="B160" s="31" t="s">
        <v>133</v>
      </c>
      <c r="C160" s="65"/>
      <c r="D160" s="67">
        <v>36</v>
      </c>
      <c r="E160" s="34"/>
      <c r="F160" s="9"/>
      <c r="G160" s="10"/>
      <c r="H160" s="10"/>
      <c r="I160" s="10"/>
      <c r="J160" s="10"/>
      <c r="K160" s="10"/>
      <c r="L160" s="10"/>
      <c r="M160" s="10"/>
      <c r="N160" s="10"/>
    </row>
    <row r="161" spans="1:14" ht="12.75" customHeight="1">
      <c r="A161" s="27" t="s">
        <v>51</v>
      </c>
      <c r="B161" s="44"/>
      <c r="C161" s="65"/>
      <c r="D161" s="66">
        <f>D151+D155</f>
        <v>74554</v>
      </c>
      <c r="E161" s="34"/>
      <c r="F161" s="9"/>
      <c r="G161" s="10"/>
      <c r="H161" s="10"/>
      <c r="I161" s="10"/>
      <c r="J161" s="10"/>
      <c r="K161" s="10"/>
      <c r="L161" s="10"/>
      <c r="M161" s="10"/>
      <c r="N161" s="10"/>
    </row>
    <row r="162" spans="1:14" ht="12.75" customHeight="1">
      <c r="A162" s="27"/>
      <c r="B162" s="44"/>
      <c r="C162" s="65"/>
      <c r="D162" s="66"/>
      <c r="E162" s="34"/>
      <c r="F162" s="9"/>
      <c r="G162" s="10"/>
      <c r="H162" s="10"/>
      <c r="I162" s="10"/>
      <c r="J162" s="10"/>
      <c r="K162" s="10"/>
      <c r="L162" s="10"/>
      <c r="M162" s="10"/>
      <c r="N162" s="10"/>
    </row>
    <row r="163" spans="1:14" ht="12.75" customHeight="1">
      <c r="A163" s="27" t="s">
        <v>50</v>
      </c>
      <c r="B163" s="44"/>
      <c r="C163" s="65"/>
      <c r="D163" s="66"/>
      <c r="E163" s="34"/>
      <c r="F163" s="9"/>
      <c r="G163" s="10"/>
      <c r="H163" s="10"/>
      <c r="I163" s="10"/>
      <c r="J163" s="10"/>
      <c r="K163" s="10"/>
      <c r="L163" s="10"/>
      <c r="M163" s="10"/>
      <c r="N163" s="10"/>
    </row>
    <row r="164" spans="1:14" ht="12.75" customHeight="1">
      <c r="A164" s="28">
        <v>3114</v>
      </c>
      <c r="B164" s="30" t="s">
        <v>141</v>
      </c>
      <c r="C164" s="65"/>
      <c r="D164" s="66">
        <v>5000</v>
      </c>
      <c r="E164" s="34"/>
      <c r="F164" s="9"/>
      <c r="G164" s="10"/>
      <c r="H164" s="10"/>
      <c r="I164" s="10"/>
      <c r="J164" s="10"/>
      <c r="K164" s="10"/>
      <c r="L164" s="10"/>
      <c r="M164" s="10"/>
      <c r="N164" s="10"/>
    </row>
    <row r="165" spans="1:14" ht="12.75" customHeight="1">
      <c r="A165" s="28">
        <v>3200</v>
      </c>
      <c r="B165" s="29" t="s">
        <v>45</v>
      </c>
      <c r="C165" s="66"/>
      <c r="D165" s="66">
        <f>D166+D167</f>
        <v>61896</v>
      </c>
      <c r="E165" s="39"/>
      <c r="F165" s="9"/>
      <c r="G165" s="10"/>
      <c r="H165" s="10"/>
      <c r="I165" s="10"/>
      <c r="J165" s="10"/>
      <c r="K165" s="10"/>
      <c r="L165" s="10"/>
      <c r="M165" s="10"/>
      <c r="N165" s="10"/>
    </row>
    <row r="166" spans="1:14" ht="12.75" customHeight="1">
      <c r="A166" s="28"/>
      <c r="B166" s="31" t="s">
        <v>46</v>
      </c>
      <c r="C166" s="66"/>
      <c r="D166" s="67">
        <v>57219</v>
      </c>
      <c r="E166" s="34"/>
      <c r="F166" s="9"/>
      <c r="G166" s="10"/>
      <c r="H166" s="10"/>
      <c r="I166" s="10"/>
      <c r="J166" s="10"/>
      <c r="K166" s="10"/>
      <c r="L166" s="10"/>
      <c r="M166" s="10"/>
      <c r="N166" s="10"/>
    </row>
    <row r="167" spans="1:14" ht="12.75" customHeight="1">
      <c r="A167" s="28"/>
      <c r="B167" s="31" t="s">
        <v>41</v>
      </c>
      <c r="C167" s="66"/>
      <c r="D167" s="67">
        <v>4677</v>
      </c>
      <c r="E167" s="34"/>
      <c r="F167" s="9"/>
      <c r="G167" s="10"/>
      <c r="H167" s="10"/>
      <c r="I167" s="10"/>
      <c r="J167" s="10"/>
      <c r="K167" s="10"/>
      <c r="L167" s="10"/>
      <c r="M167" s="10"/>
      <c r="N167" s="10"/>
    </row>
    <row r="168" spans="1:14" ht="12.75" customHeight="1">
      <c r="A168" s="28">
        <v>3201</v>
      </c>
      <c r="B168" s="29" t="s">
        <v>53</v>
      </c>
      <c r="C168" s="66"/>
      <c r="D168" s="68">
        <f>D169+D170+D171</f>
        <v>1621</v>
      </c>
      <c r="E168" s="49"/>
      <c r="F168" s="37"/>
      <c r="G168" s="57"/>
      <c r="H168" s="57"/>
      <c r="I168" s="57"/>
      <c r="J168" s="10"/>
      <c r="K168" s="10"/>
      <c r="L168" s="10"/>
      <c r="M168" s="10"/>
      <c r="N168" s="10"/>
    </row>
    <row r="169" spans="1:14" ht="12.75" customHeight="1">
      <c r="A169" s="28"/>
      <c r="B169" s="31" t="s">
        <v>46</v>
      </c>
      <c r="C169" s="66"/>
      <c r="D169" s="67">
        <v>840</v>
      </c>
      <c r="E169" s="49"/>
      <c r="F169" s="37"/>
      <c r="G169" s="57"/>
      <c r="H169" s="57"/>
      <c r="I169" s="57"/>
      <c r="J169" s="10"/>
      <c r="K169" s="10"/>
      <c r="L169" s="10"/>
      <c r="M169" s="10"/>
      <c r="N169" s="10"/>
    </row>
    <row r="170" spans="1:14" ht="12.75" customHeight="1">
      <c r="A170" s="28"/>
      <c r="B170" s="31" t="s">
        <v>41</v>
      </c>
      <c r="C170" s="66"/>
      <c r="D170" s="67">
        <v>98</v>
      </c>
      <c r="E170" s="49"/>
      <c r="F170" s="37"/>
      <c r="G170" s="57"/>
      <c r="H170" s="57"/>
      <c r="I170" s="57"/>
      <c r="J170" s="10"/>
      <c r="K170" s="10"/>
      <c r="L170" s="10"/>
      <c r="M170" s="10"/>
      <c r="N170" s="10"/>
    </row>
    <row r="171" spans="1:14" ht="12.75" customHeight="1">
      <c r="A171" s="28"/>
      <c r="B171" s="31" t="s">
        <v>38</v>
      </c>
      <c r="C171" s="66"/>
      <c r="D171" s="67">
        <v>683</v>
      </c>
      <c r="E171" s="58"/>
      <c r="F171" s="37"/>
      <c r="G171" s="57"/>
      <c r="H171" s="57"/>
      <c r="I171" s="57"/>
      <c r="J171" s="10"/>
      <c r="K171" s="10"/>
      <c r="L171" s="10"/>
      <c r="M171" s="10"/>
      <c r="N171" s="10"/>
    </row>
    <row r="172" spans="1:14" ht="12.75" customHeight="1">
      <c r="A172" s="28">
        <v>3206</v>
      </c>
      <c r="B172" s="29" t="s">
        <v>157</v>
      </c>
      <c r="C172" s="66"/>
      <c r="D172" s="66">
        <v>10000</v>
      </c>
      <c r="E172" s="58"/>
      <c r="F172" s="37"/>
      <c r="G172" s="57"/>
      <c r="H172" s="57"/>
      <c r="I172" s="57"/>
      <c r="J172" s="10"/>
      <c r="K172" s="10"/>
      <c r="L172" s="10"/>
      <c r="M172" s="10"/>
      <c r="N172" s="10"/>
    </row>
    <row r="173" spans="1:14" ht="12.75" customHeight="1">
      <c r="A173" s="28">
        <v>3211</v>
      </c>
      <c r="B173" s="29" t="s">
        <v>128</v>
      </c>
      <c r="C173" s="66"/>
      <c r="D173" s="68">
        <v>-13335</v>
      </c>
      <c r="E173" s="40"/>
      <c r="F173" s="9"/>
      <c r="G173" s="10"/>
      <c r="H173" s="10"/>
      <c r="I173" s="10"/>
      <c r="J173" s="10"/>
      <c r="K173" s="10"/>
      <c r="L173" s="10"/>
      <c r="M173" s="10"/>
      <c r="N173" s="10"/>
    </row>
    <row r="174" spans="1:14" ht="12.75" customHeight="1">
      <c r="A174" s="28">
        <v>3212</v>
      </c>
      <c r="B174" s="29" t="s">
        <v>129</v>
      </c>
      <c r="C174" s="66"/>
      <c r="D174" s="68">
        <v>-73304</v>
      </c>
      <c r="E174" s="40"/>
      <c r="F174" s="9"/>
      <c r="G174" s="10"/>
      <c r="H174" s="10"/>
      <c r="I174" s="10"/>
      <c r="J174" s="10"/>
      <c r="K174" s="10"/>
      <c r="L174" s="10"/>
      <c r="M174" s="10"/>
      <c r="N174" s="10"/>
    </row>
    <row r="175" spans="1:14" ht="12.75" customHeight="1">
      <c r="A175" s="28">
        <v>3216</v>
      </c>
      <c r="B175" s="29" t="s">
        <v>149</v>
      </c>
      <c r="C175" s="66"/>
      <c r="D175" s="66">
        <v>5000</v>
      </c>
      <c r="E175" s="40"/>
      <c r="F175" s="9"/>
      <c r="G175" s="10"/>
      <c r="H175" s="10"/>
      <c r="I175" s="10"/>
      <c r="J175" s="10"/>
      <c r="K175" s="10"/>
      <c r="L175" s="10"/>
      <c r="M175" s="10"/>
      <c r="N175" s="10"/>
    </row>
    <row r="176" spans="1:14" ht="12.75" customHeight="1">
      <c r="A176" s="28">
        <v>3217</v>
      </c>
      <c r="B176" s="29" t="s">
        <v>66</v>
      </c>
      <c r="C176" s="66"/>
      <c r="D176" s="66">
        <f>D177</f>
        <v>20582</v>
      </c>
      <c r="E176" s="34"/>
      <c r="F176" s="9"/>
      <c r="G176" s="10"/>
      <c r="H176" s="10"/>
      <c r="I176" s="10"/>
      <c r="J176" s="10"/>
      <c r="K176" s="10"/>
      <c r="L176" s="10"/>
      <c r="M176" s="10"/>
      <c r="N176" s="10"/>
    </row>
    <row r="177" spans="1:14" ht="12.75" customHeight="1">
      <c r="A177" s="28"/>
      <c r="B177" s="31" t="s">
        <v>98</v>
      </c>
      <c r="C177" s="66"/>
      <c r="D177" s="67">
        <v>20582</v>
      </c>
      <c r="E177" s="34"/>
      <c r="F177" s="9"/>
      <c r="G177" s="10"/>
      <c r="H177" s="10"/>
      <c r="I177" s="10"/>
      <c r="J177" s="10"/>
      <c r="K177" s="10"/>
      <c r="L177" s="10"/>
      <c r="M177" s="10"/>
      <c r="N177" s="10"/>
    </row>
    <row r="178" spans="1:14" ht="12.75" customHeight="1">
      <c r="A178" s="28">
        <v>3309</v>
      </c>
      <c r="B178" s="29" t="s">
        <v>142</v>
      </c>
      <c r="C178" s="66"/>
      <c r="D178" s="66">
        <v>15000</v>
      </c>
      <c r="E178" s="34"/>
      <c r="F178" s="9"/>
      <c r="G178" s="10"/>
      <c r="H178" s="10"/>
      <c r="I178" s="10"/>
      <c r="J178" s="10"/>
      <c r="K178" s="10"/>
      <c r="L178" s="10"/>
      <c r="M178" s="10"/>
      <c r="N178" s="10"/>
    </row>
    <row r="179" spans="1:14" ht="12.75" customHeight="1">
      <c r="A179" s="28">
        <v>3317</v>
      </c>
      <c r="B179" s="29" t="s">
        <v>145</v>
      </c>
      <c r="C179" s="66"/>
      <c r="D179" s="66">
        <v>-5000</v>
      </c>
      <c r="E179" s="34"/>
      <c r="F179" s="9"/>
      <c r="G179" s="10"/>
      <c r="H179" s="10"/>
      <c r="I179" s="10"/>
      <c r="J179" s="10"/>
      <c r="K179" s="10"/>
      <c r="L179" s="10"/>
      <c r="M179" s="10"/>
      <c r="N179" s="10"/>
    </row>
    <row r="180" spans="1:14" ht="12.75" customHeight="1">
      <c r="A180" s="28">
        <v>3325</v>
      </c>
      <c r="B180" s="29" t="s">
        <v>156</v>
      </c>
      <c r="C180" s="66"/>
      <c r="D180" s="66">
        <v>-10000</v>
      </c>
      <c r="E180" s="34"/>
      <c r="F180" s="9"/>
      <c r="G180" s="10"/>
      <c r="H180" s="10"/>
      <c r="I180" s="10"/>
      <c r="J180" s="10"/>
      <c r="K180" s="10"/>
      <c r="L180" s="10"/>
      <c r="M180" s="10"/>
      <c r="N180" s="10"/>
    </row>
    <row r="181" spans="1:14" ht="12.75" customHeight="1">
      <c r="A181" s="28">
        <v>3411</v>
      </c>
      <c r="B181" s="29" t="s">
        <v>148</v>
      </c>
      <c r="C181" s="66"/>
      <c r="D181" s="66">
        <v>20000</v>
      </c>
      <c r="E181" s="34"/>
      <c r="F181" s="9"/>
      <c r="G181" s="10"/>
      <c r="H181" s="10"/>
      <c r="I181" s="10"/>
      <c r="J181" s="10"/>
      <c r="K181" s="10"/>
      <c r="L181" s="10"/>
      <c r="M181" s="10"/>
      <c r="N181" s="10"/>
    </row>
    <row r="182" spans="1:14" ht="12.75" customHeight="1">
      <c r="A182" s="28">
        <v>3422</v>
      </c>
      <c r="B182" s="29" t="s">
        <v>92</v>
      </c>
      <c r="C182" s="66"/>
      <c r="D182" s="66">
        <f>D183</f>
        <v>1500</v>
      </c>
      <c r="E182" s="34"/>
      <c r="F182" s="9"/>
      <c r="G182" s="10"/>
      <c r="H182" s="10"/>
      <c r="I182" s="10"/>
      <c r="J182" s="10"/>
      <c r="K182" s="10"/>
      <c r="L182" s="10"/>
      <c r="M182" s="10"/>
      <c r="N182" s="10"/>
    </row>
    <row r="183" spans="1:14" ht="12.75" customHeight="1">
      <c r="A183" s="28"/>
      <c r="B183" s="31" t="s">
        <v>38</v>
      </c>
      <c r="C183" s="66"/>
      <c r="D183" s="67">
        <v>1500</v>
      </c>
      <c r="E183" s="40"/>
      <c r="F183" s="9"/>
      <c r="G183" s="10"/>
      <c r="H183" s="10"/>
      <c r="I183" s="10"/>
      <c r="J183" s="10"/>
      <c r="K183" s="10"/>
      <c r="L183" s="10"/>
      <c r="M183" s="10"/>
      <c r="N183" s="10"/>
    </row>
    <row r="184" spans="1:14" ht="12.75" customHeight="1">
      <c r="A184" s="28">
        <v>3423</v>
      </c>
      <c r="B184" s="29" t="s">
        <v>61</v>
      </c>
      <c r="C184" s="66"/>
      <c r="D184" s="66">
        <f>D185</f>
        <v>2023</v>
      </c>
      <c r="E184" s="34"/>
      <c r="F184" s="9"/>
      <c r="G184" s="10"/>
      <c r="H184" s="10"/>
      <c r="I184" s="10"/>
      <c r="J184" s="10"/>
      <c r="K184" s="10"/>
      <c r="L184" s="10"/>
      <c r="M184" s="10"/>
      <c r="N184" s="10"/>
    </row>
    <row r="185" spans="1:14" ht="12.75" customHeight="1">
      <c r="A185" s="28"/>
      <c r="B185" s="31" t="s">
        <v>38</v>
      </c>
      <c r="C185" s="66"/>
      <c r="D185" s="67">
        <v>2023</v>
      </c>
      <c r="E185" s="40"/>
      <c r="F185" s="9"/>
      <c r="G185" s="10"/>
      <c r="H185" s="10"/>
      <c r="I185" s="10"/>
      <c r="J185" s="10"/>
      <c r="K185" s="10"/>
      <c r="L185" s="10"/>
      <c r="M185" s="10"/>
      <c r="N185" s="10"/>
    </row>
    <row r="186" spans="1:14" ht="12.75" customHeight="1">
      <c r="A186" s="27" t="s">
        <v>52</v>
      </c>
      <c r="B186" s="31"/>
      <c r="C186" s="66"/>
      <c r="D186" s="66">
        <f>SUM(D165+D168+D173+D174+D176+D182+D184+D164+D178+D180+D179+D181+D175+D172)</f>
        <v>40983</v>
      </c>
      <c r="E186" s="34"/>
      <c r="F186" s="37"/>
      <c r="G186" s="10"/>
      <c r="H186" s="10"/>
      <c r="I186" s="10"/>
      <c r="J186" s="10"/>
      <c r="K186" s="10"/>
      <c r="L186" s="10"/>
      <c r="M186" s="10"/>
      <c r="N186" s="10"/>
    </row>
    <row r="187" spans="1:14" ht="12.75" customHeight="1">
      <c r="A187" s="27"/>
      <c r="B187" s="31"/>
      <c r="C187" s="66"/>
      <c r="D187" s="66"/>
      <c r="E187" s="34"/>
      <c r="F187" s="37"/>
      <c r="G187" s="10"/>
      <c r="H187" s="10"/>
      <c r="I187" s="10"/>
      <c r="J187" s="10"/>
      <c r="K187" s="10"/>
      <c r="L187" s="10"/>
      <c r="M187" s="10"/>
      <c r="N187" s="10"/>
    </row>
    <row r="188" spans="1:14" ht="12.75" customHeight="1">
      <c r="A188" s="27" t="s">
        <v>94</v>
      </c>
      <c r="B188" s="31"/>
      <c r="C188" s="66"/>
      <c r="D188" s="66"/>
      <c r="E188" s="34"/>
      <c r="F188" s="37"/>
      <c r="G188" s="57"/>
      <c r="H188" s="10"/>
      <c r="I188" s="10"/>
      <c r="J188" s="10"/>
      <c r="K188" s="10"/>
      <c r="L188" s="10"/>
      <c r="M188" s="10"/>
      <c r="N188" s="10"/>
    </row>
    <row r="189" spans="1:14" ht="12.75" customHeight="1">
      <c r="A189" s="28">
        <v>4324</v>
      </c>
      <c r="B189" s="29" t="s">
        <v>130</v>
      </c>
      <c r="C189" s="66"/>
      <c r="D189" s="65">
        <v>9395</v>
      </c>
      <c r="E189" s="34"/>
      <c r="F189" s="37"/>
      <c r="G189" s="10"/>
      <c r="H189" s="10"/>
      <c r="I189" s="10"/>
      <c r="J189" s="10"/>
      <c r="K189" s="10"/>
      <c r="L189" s="10"/>
      <c r="M189" s="10"/>
      <c r="N189" s="10"/>
    </row>
    <row r="190" spans="1:14" ht="12.75" customHeight="1">
      <c r="A190" s="27" t="s">
        <v>93</v>
      </c>
      <c r="B190" s="31"/>
      <c r="C190" s="66"/>
      <c r="D190" s="66">
        <f>SUM(D189:D189)</f>
        <v>9395</v>
      </c>
      <c r="E190" s="34"/>
      <c r="F190" s="37"/>
      <c r="G190" s="10"/>
      <c r="H190" s="10"/>
      <c r="I190" s="10"/>
      <c r="J190" s="10"/>
      <c r="K190" s="10"/>
      <c r="L190" s="10"/>
      <c r="M190" s="10"/>
      <c r="N190" s="10"/>
    </row>
    <row r="191" spans="1:14" ht="12.75" customHeight="1">
      <c r="A191" s="27"/>
      <c r="B191" s="44"/>
      <c r="C191" s="65"/>
      <c r="D191" s="66"/>
      <c r="E191" s="34"/>
      <c r="F191" s="9"/>
      <c r="G191" s="10"/>
      <c r="H191" s="10"/>
      <c r="I191" s="10"/>
      <c r="J191" s="10"/>
      <c r="K191" s="10"/>
      <c r="L191" s="10"/>
      <c r="M191" s="10"/>
      <c r="N191" s="10"/>
    </row>
    <row r="192" spans="1:14" ht="12.75" customHeight="1">
      <c r="A192" s="27" t="s">
        <v>12</v>
      </c>
      <c r="B192" s="44"/>
      <c r="C192" s="65"/>
      <c r="D192" s="66"/>
      <c r="E192" s="34"/>
      <c r="F192" s="9"/>
      <c r="G192" s="10"/>
      <c r="H192" s="10"/>
      <c r="I192" s="10"/>
      <c r="J192" s="10"/>
      <c r="K192" s="10"/>
      <c r="L192" s="10"/>
      <c r="M192" s="10"/>
      <c r="N192" s="10"/>
    </row>
    <row r="193" spans="1:14" ht="12.75" customHeight="1">
      <c r="A193" s="28">
        <v>6135</v>
      </c>
      <c r="B193" s="23" t="s">
        <v>59</v>
      </c>
      <c r="C193" s="65"/>
      <c r="D193" s="65">
        <v>98424</v>
      </c>
      <c r="E193" s="34"/>
      <c r="F193" s="9"/>
      <c r="G193" s="10"/>
      <c r="H193" s="10"/>
      <c r="I193" s="10"/>
      <c r="J193" s="10"/>
      <c r="K193" s="10"/>
      <c r="L193" s="10"/>
      <c r="M193" s="10"/>
      <c r="N193" s="10"/>
    </row>
    <row r="194" spans="1:14" ht="12.75" customHeight="1">
      <c r="A194" s="28">
        <v>6137</v>
      </c>
      <c r="B194" s="69" t="s">
        <v>147</v>
      </c>
      <c r="C194" s="65"/>
      <c r="D194" s="65">
        <v>-65000</v>
      </c>
      <c r="E194" s="34"/>
      <c r="F194" s="9"/>
      <c r="G194" s="10"/>
      <c r="H194" s="10"/>
      <c r="I194" s="10"/>
      <c r="J194" s="10"/>
      <c r="K194" s="10"/>
      <c r="L194" s="10"/>
      <c r="M194" s="10"/>
      <c r="N194" s="10"/>
    </row>
    <row r="195" spans="1:14" ht="12.75" customHeight="1">
      <c r="A195" s="28">
        <v>6141</v>
      </c>
      <c r="B195" s="23" t="s">
        <v>65</v>
      </c>
      <c r="C195" s="65"/>
      <c r="D195" s="65">
        <v>48590</v>
      </c>
      <c r="E195" s="34"/>
      <c r="F195" s="9"/>
      <c r="G195" s="10"/>
      <c r="H195" s="10"/>
      <c r="I195" s="10"/>
      <c r="J195" s="10"/>
      <c r="K195" s="10"/>
      <c r="L195" s="10"/>
      <c r="M195" s="10"/>
      <c r="N195" s="10"/>
    </row>
    <row r="196" spans="1:14" ht="12.75" customHeight="1">
      <c r="A196" s="27" t="s">
        <v>21</v>
      </c>
      <c r="B196" s="44"/>
      <c r="C196" s="65"/>
      <c r="D196" s="66">
        <f>SUM(D193:D195)</f>
        <v>82014</v>
      </c>
      <c r="E196" s="34"/>
      <c r="F196" s="9"/>
      <c r="G196" s="10"/>
      <c r="H196" s="10"/>
      <c r="I196" s="10"/>
      <c r="J196" s="10"/>
      <c r="K196" s="10"/>
      <c r="L196" s="10"/>
      <c r="M196" s="10"/>
      <c r="N196" s="10"/>
    </row>
    <row r="197" spans="1:14" ht="12.75" customHeight="1">
      <c r="A197" s="27"/>
      <c r="B197" s="44"/>
      <c r="C197" s="65"/>
      <c r="D197" s="66"/>
      <c r="E197" s="34"/>
      <c r="F197" s="9"/>
      <c r="G197" s="10"/>
      <c r="H197" s="10"/>
      <c r="I197" s="10"/>
      <c r="J197" s="10"/>
      <c r="K197" s="10"/>
      <c r="L197" s="10"/>
      <c r="M197" s="10"/>
      <c r="N197" s="10"/>
    </row>
    <row r="198" spans="1:14" ht="12.75" customHeight="1">
      <c r="A198" s="27" t="s">
        <v>116</v>
      </c>
      <c r="B198" s="44"/>
      <c r="C198" s="65"/>
      <c r="D198" s="66"/>
      <c r="E198" s="34"/>
      <c r="F198" s="37"/>
      <c r="G198" s="10"/>
      <c r="H198" s="10"/>
      <c r="I198" s="10"/>
      <c r="J198" s="10"/>
      <c r="K198" s="10"/>
      <c r="L198" s="10"/>
      <c r="M198" s="10"/>
      <c r="N198" s="10"/>
    </row>
    <row r="199" spans="1:14" ht="12.75" customHeight="1">
      <c r="A199" s="42">
        <v>2795</v>
      </c>
      <c r="B199" s="23" t="s">
        <v>60</v>
      </c>
      <c r="C199" s="65"/>
      <c r="D199" s="66">
        <f>D200+D201+D202+D203</f>
        <v>0</v>
      </c>
      <c r="E199" s="34"/>
      <c r="F199" s="37"/>
      <c r="G199" s="10"/>
      <c r="H199" s="10"/>
      <c r="I199" s="10"/>
      <c r="J199" s="10"/>
      <c r="K199" s="10"/>
      <c r="L199" s="10"/>
      <c r="M199" s="10"/>
      <c r="N199" s="10"/>
    </row>
    <row r="200" spans="1:14" ht="12.75" customHeight="1">
      <c r="A200" s="22"/>
      <c r="B200" s="21" t="s">
        <v>7</v>
      </c>
      <c r="C200" s="65"/>
      <c r="D200" s="67">
        <v>1859</v>
      </c>
      <c r="E200" s="34"/>
      <c r="F200" s="37"/>
      <c r="G200" s="10"/>
      <c r="H200" s="10"/>
      <c r="I200" s="10"/>
      <c r="J200" s="10"/>
      <c r="K200" s="10"/>
      <c r="L200" s="10"/>
      <c r="M200" s="10"/>
      <c r="N200" s="10"/>
    </row>
    <row r="201" spans="1:14" ht="12.75" customHeight="1">
      <c r="A201" s="22"/>
      <c r="B201" s="24" t="s">
        <v>15</v>
      </c>
      <c r="C201" s="65"/>
      <c r="D201" s="67">
        <v>242</v>
      </c>
      <c r="E201" s="34"/>
      <c r="F201" s="37"/>
      <c r="G201" s="10"/>
      <c r="H201" s="10"/>
      <c r="I201" s="10"/>
      <c r="J201" s="10"/>
      <c r="K201" s="10"/>
      <c r="L201" s="10"/>
      <c r="M201" s="10"/>
      <c r="N201" s="10"/>
    </row>
    <row r="202" spans="1:14" ht="12.75" customHeight="1">
      <c r="A202" s="27"/>
      <c r="B202" s="24" t="s">
        <v>38</v>
      </c>
      <c r="C202" s="65"/>
      <c r="D202" s="67">
        <v>-3317</v>
      </c>
      <c r="E202" s="34"/>
      <c r="F202" s="37"/>
      <c r="G202" s="10"/>
      <c r="H202" s="10"/>
      <c r="I202" s="10"/>
      <c r="J202" s="10"/>
      <c r="K202" s="10"/>
      <c r="L202" s="10"/>
      <c r="M202" s="10"/>
      <c r="N202" s="10"/>
    </row>
    <row r="203" spans="1:14" ht="12.75" customHeight="1">
      <c r="A203" s="27"/>
      <c r="B203" s="24" t="s">
        <v>39</v>
      </c>
      <c r="C203" s="65"/>
      <c r="D203" s="67">
        <v>1216</v>
      </c>
      <c r="E203" s="34"/>
      <c r="F203" s="37"/>
      <c r="G203" s="10"/>
      <c r="H203" s="10"/>
      <c r="I203" s="10"/>
      <c r="J203" s="10"/>
      <c r="K203" s="10"/>
      <c r="L203" s="10"/>
      <c r="M203" s="10"/>
      <c r="N203" s="10"/>
    </row>
    <row r="204" spans="1:14" ht="12.75" customHeight="1">
      <c r="A204" s="42">
        <v>2875</v>
      </c>
      <c r="B204" s="23" t="s">
        <v>9</v>
      </c>
      <c r="C204" s="65"/>
      <c r="D204" s="65">
        <f>D205+D206+D207</f>
        <v>0</v>
      </c>
      <c r="E204" s="34"/>
      <c r="F204" s="37"/>
      <c r="G204" s="10"/>
      <c r="H204" s="10"/>
      <c r="I204" s="10"/>
      <c r="J204" s="10"/>
      <c r="K204" s="10"/>
      <c r="L204" s="10"/>
      <c r="M204" s="10"/>
      <c r="N204" s="10"/>
    </row>
    <row r="205" spans="1:14" ht="12.75" customHeight="1">
      <c r="A205" s="22"/>
      <c r="B205" s="21" t="s">
        <v>7</v>
      </c>
      <c r="C205" s="65"/>
      <c r="D205" s="67">
        <v>-1916</v>
      </c>
      <c r="E205" s="34"/>
      <c r="F205" s="37"/>
      <c r="G205" s="10"/>
      <c r="H205" s="10"/>
      <c r="I205" s="10"/>
      <c r="J205" s="10"/>
      <c r="K205" s="10"/>
      <c r="L205" s="10"/>
      <c r="M205" s="10"/>
      <c r="N205" s="10"/>
    </row>
    <row r="206" spans="1:14" ht="12.75" customHeight="1">
      <c r="A206" s="22"/>
      <c r="B206" s="24" t="s">
        <v>15</v>
      </c>
      <c r="C206" s="65"/>
      <c r="D206" s="67">
        <v>4916</v>
      </c>
      <c r="E206" s="34"/>
      <c r="F206" s="37"/>
      <c r="G206" s="10"/>
      <c r="H206" s="10"/>
      <c r="I206" s="10"/>
      <c r="J206" s="10"/>
      <c r="K206" s="10"/>
      <c r="L206" s="10"/>
      <c r="M206" s="10"/>
      <c r="N206" s="10"/>
    </row>
    <row r="207" spans="1:14" ht="12.75" customHeight="1">
      <c r="A207" s="27"/>
      <c r="B207" s="24" t="s">
        <v>38</v>
      </c>
      <c r="C207" s="65"/>
      <c r="D207" s="67">
        <v>-3000</v>
      </c>
      <c r="E207" s="34"/>
      <c r="F207" s="37"/>
      <c r="G207" s="10"/>
      <c r="H207" s="10"/>
      <c r="I207" s="10"/>
      <c r="J207" s="10"/>
      <c r="K207" s="10"/>
      <c r="L207" s="10"/>
      <c r="M207" s="10"/>
      <c r="N207" s="10"/>
    </row>
    <row r="208" spans="1:14" ht="12.75" customHeight="1">
      <c r="A208" s="27" t="s">
        <v>117</v>
      </c>
      <c r="B208" s="24"/>
      <c r="C208" s="65"/>
      <c r="D208" s="66">
        <f>D199+D204</f>
        <v>0</v>
      </c>
      <c r="E208" s="34"/>
      <c r="F208" s="37"/>
      <c r="G208" s="10"/>
      <c r="H208" s="10"/>
      <c r="I208" s="10"/>
      <c r="J208" s="10"/>
      <c r="K208" s="10"/>
      <c r="L208" s="10"/>
      <c r="M208" s="10"/>
      <c r="N208" s="10"/>
    </row>
    <row r="209" spans="1:14" ht="12.75" customHeight="1">
      <c r="A209" s="27"/>
      <c r="B209" s="44"/>
      <c r="C209" s="65"/>
      <c r="D209" s="66"/>
      <c r="E209" s="34"/>
      <c r="F209" s="9"/>
      <c r="G209" s="10"/>
      <c r="H209" s="10"/>
      <c r="I209" s="10"/>
      <c r="J209" s="10"/>
      <c r="K209" s="10"/>
      <c r="L209" s="10"/>
      <c r="M209" s="10"/>
      <c r="N209" s="10"/>
    </row>
    <row r="210" spans="1:14" ht="12.75" customHeight="1">
      <c r="A210" s="16" t="s">
        <v>27</v>
      </c>
      <c r="B210" s="18"/>
      <c r="C210" s="66"/>
      <c r="D210" s="66"/>
      <c r="E210" s="36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 customHeight="1">
      <c r="A211" s="28">
        <v>3081</v>
      </c>
      <c r="B211" s="29" t="s">
        <v>36</v>
      </c>
      <c r="C211" s="66"/>
      <c r="D211" s="66">
        <f>D212+D213</f>
        <v>0</v>
      </c>
      <c r="E211" s="39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 customHeight="1">
      <c r="A212" s="28"/>
      <c r="B212" s="31" t="s">
        <v>38</v>
      </c>
      <c r="C212" s="66"/>
      <c r="D212" s="65">
        <v>-591</v>
      </c>
      <c r="E212" s="36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 customHeight="1">
      <c r="A213" s="28"/>
      <c r="B213" s="31" t="s">
        <v>67</v>
      </c>
      <c r="C213" s="66"/>
      <c r="D213" s="65">
        <v>591</v>
      </c>
      <c r="E213" s="36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 customHeight="1">
      <c r="A214" s="28">
        <v>3112</v>
      </c>
      <c r="B214" s="29" t="s">
        <v>37</v>
      </c>
      <c r="C214" s="66"/>
      <c r="D214" s="68">
        <f>D216+D215</f>
        <v>0</v>
      </c>
      <c r="E214" s="36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 customHeight="1">
      <c r="A215" s="28"/>
      <c r="B215" s="31" t="s">
        <v>38</v>
      </c>
      <c r="C215" s="66"/>
      <c r="D215" s="67">
        <v>14000</v>
      </c>
      <c r="E215" s="36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 customHeight="1">
      <c r="A216" s="28"/>
      <c r="B216" s="31" t="s">
        <v>39</v>
      </c>
      <c r="C216" s="66"/>
      <c r="D216" s="67">
        <v>-14000</v>
      </c>
      <c r="E216" s="36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 customHeight="1">
      <c r="A217" s="28">
        <v>3114</v>
      </c>
      <c r="B217" s="29" t="s">
        <v>40</v>
      </c>
      <c r="C217" s="66"/>
      <c r="D217" s="66">
        <f>D218+D219+D220+D221</f>
        <v>0</v>
      </c>
      <c r="E217" s="36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 customHeight="1">
      <c r="A218" s="28"/>
      <c r="B218" s="31" t="s">
        <v>41</v>
      </c>
      <c r="C218" s="66"/>
      <c r="D218" s="67">
        <v>160</v>
      </c>
      <c r="E218" s="36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 customHeight="1">
      <c r="A219" s="28"/>
      <c r="B219" s="31" t="s">
        <v>38</v>
      </c>
      <c r="C219" s="66"/>
      <c r="D219" s="67">
        <f>-374-2336</f>
        <v>-2710</v>
      </c>
      <c r="E219" s="36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 customHeight="1">
      <c r="A220" s="28"/>
      <c r="B220" s="31" t="s">
        <v>39</v>
      </c>
      <c r="C220" s="66"/>
      <c r="D220" s="67">
        <v>214</v>
      </c>
      <c r="E220" s="36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 customHeight="1">
      <c r="A221" s="28"/>
      <c r="B221" s="31" t="s">
        <v>42</v>
      </c>
      <c r="C221" s="66"/>
      <c r="D221" s="67">
        <v>2336</v>
      </c>
      <c r="E221" s="36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 customHeight="1">
      <c r="A222" s="28">
        <v>3143</v>
      </c>
      <c r="B222" s="29" t="s">
        <v>43</v>
      </c>
      <c r="C222" s="66"/>
      <c r="D222" s="66">
        <f>D223+D224</f>
        <v>0</v>
      </c>
      <c r="E222" s="36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 customHeight="1">
      <c r="A223" s="28"/>
      <c r="B223" s="31" t="s">
        <v>41</v>
      </c>
      <c r="C223" s="66"/>
      <c r="D223" s="67">
        <v>17</v>
      </c>
      <c r="E223" s="36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 customHeight="1">
      <c r="A224" s="28"/>
      <c r="B224" s="31" t="s">
        <v>44</v>
      </c>
      <c r="C224" s="66"/>
      <c r="D224" s="67">
        <v>-17</v>
      </c>
      <c r="E224" s="36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 customHeight="1">
      <c r="A225" s="28">
        <v>3201</v>
      </c>
      <c r="B225" s="29" t="s">
        <v>53</v>
      </c>
      <c r="C225" s="66"/>
      <c r="D225" s="66">
        <f>D226+D227+D228</f>
        <v>0</v>
      </c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 customHeight="1">
      <c r="A226" s="28"/>
      <c r="B226" s="31" t="s">
        <v>46</v>
      </c>
      <c r="C226" s="66"/>
      <c r="D226" s="67">
        <v>4000</v>
      </c>
      <c r="E226" s="36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 customHeight="1">
      <c r="A227" s="28"/>
      <c r="B227" s="31" t="s">
        <v>38</v>
      </c>
      <c r="C227" s="66"/>
      <c r="D227" s="67">
        <v>-4100</v>
      </c>
      <c r="E227" s="36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 customHeight="1">
      <c r="A228" s="28"/>
      <c r="B228" s="31" t="s">
        <v>39</v>
      </c>
      <c r="C228" s="66"/>
      <c r="D228" s="67">
        <v>100</v>
      </c>
      <c r="E228" s="36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 customHeight="1">
      <c r="A229" s="28">
        <v>3202</v>
      </c>
      <c r="B229" s="29" t="s">
        <v>54</v>
      </c>
      <c r="C229" s="66"/>
      <c r="D229" s="66">
        <f>D230+D231</f>
        <v>0</v>
      </c>
      <c r="E229" s="36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 customHeight="1">
      <c r="A230" s="28"/>
      <c r="B230" s="31" t="s">
        <v>38</v>
      </c>
      <c r="C230" s="66"/>
      <c r="D230" s="67">
        <v>-500</v>
      </c>
      <c r="E230" s="36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 customHeight="1">
      <c r="A231" s="28"/>
      <c r="B231" s="31" t="s">
        <v>44</v>
      </c>
      <c r="C231" s="66"/>
      <c r="D231" s="67">
        <v>500</v>
      </c>
      <c r="E231" s="36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 customHeight="1">
      <c r="A232" s="28">
        <v>3204</v>
      </c>
      <c r="B232" s="29" t="s">
        <v>68</v>
      </c>
      <c r="C232" s="66"/>
      <c r="D232" s="68">
        <f>D233+D234</f>
        <v>0</v>
      </c>
      <c r="E232" s="36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 customHeight="1">
      <c r="A233" s="28"/>
      <c r="B233" s="31" t="s">
        <v>38</v>
      </c>
      <c r="C233" s="66"/>
      <c r="D233" s="67">
        <v>-750</v>
      </c>
      <c r="E233" s="36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 customHeight="1">
      <c r="A234" s="28"/>
      <c r="B234" s="31" t="s">
        <v>39</v>
      </c>
      <c r="C234" s="66"/>
      <c r="D234" s="67">
        <v>750</v>
      </c>
      <c r="E234" s="36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 customHeight="1">
      <c r="A235" s="28">
        <v>3205</v>
      </c>
      <c r="B235" s="29" t="s">
        <v>69</v>
      </c>
      <c r="C235" s="66"/>
      <c r="D235" s="66">
        <f>D236+D237</f>
        <v>0</v>
      </c>
      <c r="E235" s="36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 customHeight="1">
      <c r="A236" s="28"/>
      <c r="B236" s="31" t="s">
        <v>38</v>
      </c>
      <c r="C236" s="66"/>
      <c r="D236" s="67">
        <v>1000</v>
      </c>
      <c r="E236" s="36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 customHeight="1">
      <c r="A237" s="28"/>
      <c r="B237" s="31" t="s">
        <v>44</v>
      </c>
      <c r="C237" s="66"/>
      <c r="D237" s="67">
        <v>-1000</v>
      </c>
      <c r="E237" s="36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 customHeight="1">
      <c r="A238" s="28">
        <v>3223</v>
      </c>
      <c r="B238" s="29" t="s">
        <v>70</v>
      </c>
      <c r="C238" s="66"/>
      <c r="D238" s="66">
        <f>D239+D240+D241+D242+D243</f>
        <v>0</v>
      </c>
      <c r="E238" s="36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 customHeight="1">
      <c r="A239" s="28"/>
      <c r="B239" s="31" t="s">
        <v>46</v>
      </c>
      <c r="C239" s="66"/>
      <c r="D239" s="67">
        <v>20</v>
      </c>
      <c r="E239" s="36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 customHeight="1">
      <c r="A240" s="28"/>
      <c r="B240" s="31" t="s">
        <v>41</v>
      </c>
      <c r="C240" s="66"/>
      <c r="D240" s="67">
        <v>7</v>
      </c>
      <c r="E240" s="36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 customHeight="1">
      <c r="A241" s="28"/>
      <c r="B241" s="31" t="s">
        <v>38</v>
      </c>
      <c r="C241" s="66"/>
      <c r="D241" s="67">
        <v>-27</v>
      </c>
      <c r="E241" s="36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 customHeight="1">
      <c r="A242" s="28"/>
      <c r="B242" s="31" t="s">
        <v>44</v>
      </c>
      <c r="C242" s="66"/>
      <c r="D242" s="67">
        <v>100</v>
      </c>
      <c r="E242" s="36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 customHeight="1">
      <c r="A243" s="28"/>
      <c r="B243" s="31" t="s">
        <v>71</v>
      </c>
      <c r="C243" s="66"/>
      <c r="D243" s="67">
        <v>-100</v>
      </c>
      <c r="E243" s="36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 customHeight="1">
      <c r="A244" s="28">
        <v>3225</v>
      </c>
      <c r="B244" s="29" t="s">
        <v>72</v>
      </c>
      <c r="C244" s="66"/>
      <c r="D244" s="66">
        <f>D245+D246+D247</f>
        <v>0</v>
      </c>
      <c r="E244" s="36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 customHeight="1">
      <c r="A245" s="28"/>
      <c r="B245" s="31" t="s">
        <v>46</v>
      </c>
      <c r="C245" s="66"/>
      <c r="D245" s="67">
        <v>-37</v>
      </c>
      <c r="E245" s="36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 customHeight="1">
      <c r="A246" s="28"/>
      <c r="B246" s="31" t="s">
        <v>38</v>
      </c>
      <c r="C246" s="66"/>
      <c r="D246" s="67">
        <v>14</v>
      </c>
      <c r="E246" s="36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 customHeight="1">
      <c r="A247" s="28"/>
      <c r="B247" s="31" t="s">
        <v>39</v>
      </c>
      <c r="C247" s="66"/>
      <c r="D247" s="67">
        <v>23</v>
      </c>
      <c r="E247" s="36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 customHeight="1">
      <c r="A248" s="28">
        <v>3301</v>
      </c>
      <c r="B248" s="29" t="s">
        <v>73</v>
      </c>
      <c r="C248" s="66"/>
      <c r="D248" s="66">
        <f>D249+D250+D251+D252+D253</f>
        <v>0</v>
      </c>
      <c r="E248" s="36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 customHeight="1">
      <c r="A249" s="28"/>
      <c r="B249" s="31" t="s">
        <v>46</v>
      </c>
      <c r="C249" s="66"/>
      <c r="D249" s="67">
        <v>-1000</v>
      </c>
      <c r="E249" s="36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 customHeight="1">
      <c r="A250" s="28"/>
      <c r="B250" s="31" t="s">
        <v>41</v>
      </c>
      <c r="C250" s="66"/>
      <c r="D250" s="67">
        <v>-300</v>
      </c>
      <c r="E250" s="36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 customHeight="1">
      <c r="A251" s="28"/>
      <c r="B251" s="31" t="s">
        <v>38</v>
      </c>
      <c r="C251" s="66"/>
      <c r="D251" s="67">
        <v>-8226</v>
      </c>
      <c r="E251" s="36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 customHeight="1">
      <c r="A252" s="28"/>
      <c r="B252" s="31" t="s">
        <v>44</v>
      </c>
      <c r="C252" s="66"/>
      <c r="D252" s="67">
        <v>7950</v>
      </c>
      <c r="E252" s="36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 customHeight="1">
      <c r="A253" s="28"/>
      <c r="B253" s="31" t="s">
        <v>71</v>
      </c>
      <c r="C253" s="66"/>
      <c r="D253" s="67">
        <v>1576</v>
      </c>
      <c r="E253" s="36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 customHeight="1">
      <c r="A254" s="28">
        <v>3412</v>
      </c>
      <c r="B254" s="29" t="s">
        <v>74</v>
      </c>
      <c r="C254" s="66"/>
      <c r="D254" s="68">
        <f>D255+D256+D257+D258</f>
        <v>0</v>
      </c>
      <c r="E254" s="36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 customHeight="1">
      <c r="A255" s="28"/>
      <c r="B255" s="31" t="s">
        <v>46</v>
      </c>
      <c r="C255" s="66"/>
      <c r="D255" s="67">
        <v>-2534</v>
      </c>
      <c r="E255" s="36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 customHeight="1">
      <c r="A256" s="28"/>
      <c r="B256" s="31" t="s">
        <v>41</v>
      </c>
      <c r="C256" s="66"/>
      <c r="D256" s="67">
        <v>-329</v>
      </c>
      <c r="E256" s="36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 customHeight="1">
      <c r="A257" s="28"/>
      <c r="B257" s="31" t="s">
        <v>38</v>
      </c>
      <c r="C257" s="66"/>
      <c r="D257" s="67">
        <v>1162</v>
      </c>
      <c r="E257" s="36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 customHeight="1">
      <c r="A258" s="28"/>
      <c r="B258" s="31" t="s">
        <v>44</v>
      </c>
      <c r="C258" s="66"/>
      <c r="D258" s="67">
        <v>1701</v>
      </c>
      <c r="E258" s="36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 customHeight="1">
      <c r="A259" s="28">
        <v>3423</v>
      </c>
      <c r="B259" s="29" t="s">
        <v>61</v>
      </c>
      <c r="C259" s="66"/>
      <c r="D259" s="66">
        <f>D260+D261+D262+D263</f>
        <v>0</v>
      </c>
      <c r="E259" s="36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 customHeight="1">
      <c r="A260" s="28"/>
      <c r="B260" s="31" t="s">
        <v>46</v>
      </c>
      <c r="C260" s="66"/>
      <c r="D260" s="67">
        <v>-102</v>
      </c>
      <c r="E260" s="36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 customHeight="1">
      <c r="A261" s="28"/>
      <c r="B261" s="31" t="s">
        <v>41</v>
      </c>
      <c r="C261" s="66"/>
      <c r="D261" s="67">
        <v>102</v>
      </c>
      <c r="E261" s="36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 customHeight="1">
      <c r="A262" s="28"/>
      <c r="B262" s="31" t="s">
        <v>38</v>
      </c>
      <c r="C262" s="66"/>
      <c r="D262" s="67">
        <v>-1500</v>
      </c>
      <c r="E262" s="36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 customHeight="1">
      <c r="A263" s="28"/>
      <c r="B263" s="31" t="s">
        <v>44</v>
      </c>
      <c r="C263" s="66"/>
      <c r="D263" s="67">
        <v>1500</v>
      </c>
      <c r="E263" s="36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 customHeight="1">
      <c r="A264" s="27" t="s">
        <v>28</v>
      </c>
      <c r="B264" s="32"/>
      <c r="C264" s="66"/>
      <c r="D264" s="66">
        <f>D211+D214+D217+D222+D225+D229+D232+D235+D238+D244+D248+D254+D259</f>
        <v>0</v>
      </c>
      <c r="E264" s="36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 customHeight="1">
      <c r="A265" s="16"/>
      <c r="B265" s="18"/>
      <c r="C265" s="66"/>
      <c r="D265" s="66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 customHeight="1">
      <c r="A266" s="16" t="s">
        <v>151</v>
      </c>
      <c r="B266" s="18"/>
      <c r="C266" s="66"/>
      <c r="D266" s="66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 customHeight="1">
      <c r="A267" s="28">
        <v>3927</v>
      </c>
      <c r="B267" s="29" t="s">
        <v>75</v>
      </c>
      <c r="C267" s="66"/>
      <c r="D267" s="66">
        <f>D268+D269</f>
        <v>0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 customHeight="1">
      <c r="A268" s="28"/>
      <c r="B268" s="31" t="s">
        <v>44</v>
      </c>
      <c r="C268" s="66"/>
      <c r="D268" s="67">
        <v>1000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 customHeight="1">
      <c r="A269" s="28"/>
      <c r="B269" s="31" t="s">
        <v>71</v>
      </c>
      <c r="C269" s="66"/>
      <c r="D269" s="67">
        <v>-1000</v>
      </c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 customHeight="1">
      <c r="A270" s="28">
        <v>3941</v>
      </c>
      <c r="B270" s="70" t="s">
        <v>150</v>
      </c>
      <c r="C270" s="66"/>
      <c r="D270" s="66">
        <v>15000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 customHeight="1">
      <c r="A271" s="28">
        <v>3974</v>
      </c>
      <c r="B271" s="29" t="s">
        <v>155</v>
      </c>
      <c r="C271" s="66"/>
      <c r="D271" s="66">
        <f>D272+D273</f>
        <v>0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 customHeight="1">
      <c r="A272" s="28"/>
      <c r="B272" s="31" t="s">
        <v>38</v>
      </c>
      <c r="C272" s="66"/>
      <c r="D272" s="67">
        <v>2492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 customHeight="1">
      <c r="A273" s="16"/>
      <c r="B273" s="31" t="s">
        <v>44</v>
      </c>
      <c r="C273" s="66"/>
      <c r="D273" s="65">
        <v>-2492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 customHeight="1">
      <c r="A274" s="27" t="s">
        <v>152</v>
      </c>
      <c r="B274" s="18"/>
      <c r="C274" s="66"/>
      <c r="D274" s="66">
        <f>SUM(D267+D270+D271)</f>
        <v>15000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 customHeight="1">
      <c r="A275" s="16"/>
      <c r="B275" s="18"/>
      <c r="C275" s="66"/>
      <c r="D275" s="66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 customHeight="1">
      <c r="A276" s="46" t="s">
        <v>131</v>
      </c>
      <c r="B276" s="18"/>
      <c r="C276" s="66"/>
      <c r="D276" s="66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 customHeight="1">
      <c r="A277" s="28">
        <v>4014</v>
      </c>
      <c r="B277" s="29" t="s">
        <v>76</v>
      </c>
      <c r="C277" s="66"/>
      <c r="D277" s="66">
        <f>D278+D279</f>
        <v>0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 customHeight="1">
      <c r="A278" s="28"/>
      <c r="B278" s="31" t="s">
        <v>38</v>
      </c>
      <c r="C278" s="66"/>
      <c r="D278" s="67">
        <v>15024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 customHeight="1">
      <c r="A279" s="28"/>
      <c r="B279" s="31" t="s">
        <v>42</v>
      </c>
      <c r="C279" s="66"/>
      <c r="D279" s="67">
        <v>-15024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 customHeight="1">
      <c r="A280" s="28">
        <v>4021</v>
      </c>
      <c r="B280" s="29" t="s">
        <v>77</v>
      </c>
      <c r="C280" s="66"/>
      <c r="D280" s="66">
        <f>D281+D282</f>
        <v>0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 customHeight="1">
      <c r="A281" s="28"/>
      <c r="B281" s="31" t="s">
        <v>39</v>
      </c>
      <c r="C281" s="66"/>
      <c r="D281" s="67">
        <v>15000</v>
      </c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 customHeight="1">
      <c r="A282" s="28"/>
      <c r="B282" s="31" t="s">
        <v>42</v>
      </c>
      <c r="C282" s="66"/>
      <c r="D282" s="67">
        <v>-15000</v>
      </c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 customHeight="1">
      <c r="A283" s="28">
        <v>4120</v>
      </c>
      <c r="B283" s="29" t="s">
        <v>78</v>
      </c>
      <c r="C283" s="66"/>
      <c r="D283" s="66">
        <f>D284+D285+D286+D287+D288</f>
        <v>-10618</v>
      </c>
      <c r="E283" s="4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 customHeight="1">
      <c r="A284" s="28"/>
      <c r="B284" s="31" t="s">
        <v>46</v>
      </c>
      <c r="C284" s="66"/>
      <c r="D284" s="67">
        <v>389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 customHeight="1">
      <c r="A285" s="46"/>
      <c r="B285" s="31" t="s">
        <v>41</v>
      </c>
      <c r="C285" s="66"/>
      <c r="D285" s="67">
        <v>170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 customHeight="1">
      <c r="A286" s="46"/>
      <c r="B286" s="31" t="s">
        <v>38</v>
      </c>
      <c r="C286" s="66"/>
      <c r="D286" s="67">
        <v>2737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75" customHeight="1">
      <c r="A287" s="46"/>
      <c r="B287" s="31" t="s">
        <v>39</v>
      </c>
      <c r="C287" s="66"/>
      <c r="D287" s="67">
        <v>86</v>
      </c>
      <c r="E287" s="36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75" customHeight="1">
      <c r="A288" s="46"/>
      <c r="B288" s="31" t="s">
        <v>42</v>
      </c>
      <c r="C288" s="66"/>
      <c r="D288" s="67">
        <v>-14000</v>
      </c>
      <c r="E288" s="36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75" customHeight="1">
      <c r="A289" s="47">
        <v>4121</v>
      </c>
      <c r="B289" s="29" t="s">
        <v>79</v>
      </c>
      <c r="C289" s="66"/>
      <c r="D289" s="66">
        <f>D290+D291+D292</f>
        <v>0</v>
      </c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75" customHeight="1">
      <c r="A290" s="46"/>
      <c r="B290" s="31" t="s">
        <v>38</v>
      </c>
      <c r="C290" s="66"/>
      <c r="D290" s="67">
        <v>1660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75" customHeight="1">
      <c r="A291" s="46"/>
      <c r="B291" s="31" t="s">
        <v>39</v>
      </c>
      <c r="C291" s="66"/>
      <c r="D291" s="67">
        <v>4890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75" customHeight="1">
      <c r="A292" s="46"/>
      <c r="B292" s="31" t="s">
        <v>42</v>
      </c>
      <c r="C292" s="66"/>
      <c r="D292" s="67">
        <v>-6550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75" customHeight="1">
      <c r="A293" s="47">
        <v>4125</v>
      </c>
      <c r="B293" s="29" t="s">
        <v>80</v>
      </c>
      <c r="C293" s="66"/>
      <c r="D293" s="66">
        <f>D294+D295</f>
        <v>0</v>
      </c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75" customHeight="1">
      <c r="A294" s="46"/>
      <c r="B294" s="31" t="s">
        <v>39</v>
      </c>
      <c r="C294" s="66"/>
      <c r="D294" s="67">
        <v>5746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75" customHeight="1">
      <c r="A295" s="25"/>
      <c r="B295" s="31" t="s">
        <v>42</v>
      </c>
      <c r="C295" s="65"/>
      <c r="D295" s="65">
        <v>-5746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75" customHeight="1">
      <c r="A296" s="47">
        <v>4128</v>
      </c>
      <c r="B296" s="29" t="s">
        <v>81</v>
      </c>
      <c r="C296" s="66"/>
      <c r="D296" s="66">
        <f>D297+D298</f>
        <v>0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75" customHeight="1">
      <c r="A297" s="46"/>
      <c r="B297" s="31" t="s">
        <v>38</v>
      </c>
      <c r="C297" s="66"/>
      <c r="D297" s="67">
        <v>19552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75" customHeight="1">
      <c r="A298" s="25"/>
      <c r="B298" s="31" t="s">
        <v>42</v>
      </c>
      <c r="C298" s="65"/>
      <c r="D298" s="65">
        <v>-19552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75" customHeight="1">
      <c r="A299" s="47">
        <v>4131</v>
      </c>
      <c r="B299" s="29" t="s">
        <v>82</v>
      </c>
      <c r="C299" s="66"/>
      <c r="D299" s="66">
        <f>D300+D301</f>
        <v>0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75" customHeight="1">
      <c r="A300" s="46"/>
      <c r="B300" s="31" t="s">
        <v>38</v>
      </c>
      <c r="C300" s="66"/>
      <c r="D300" s="67">
        <v>5882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75" customHeight="1">
      <c r="A301" s="25"/>
      <c r="B301" s="31" t="s">
        <v>42</v>
      </c>
      <c r="C301" s="65"/>
      <c r="D301" s="65">
        <v>-5882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75" customHeight="1">
      <c r="A302" s="25">
        <v>4132</v>
      </c>
      <c r="B302" s="71" t="s">
        <v>154</v>
      </c>
      <c r="C302" s="65"/>
      <c r="D302" s="66">
        <v>5000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75" customHeight="1">
      <c r="A303" s="47">
        <v>4141</v>
      </c>
      <c r="B303" s="29" t="s">
        <v>83</v>
      </c>
      <c r="C303" s="66"/>
      <c r="D303" s="66">
        <f>D304+D305</f>
        <v>0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75" customHeight="1">
      <c r="A304" s="46"/>
      <c r="B304" s="31" t="s">
        <v>38</v>
      </c>
      <c r="C304" s="66"/>
      <c r="D304" s="67">
        <v>218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75" customHeight="1">
      <c r="A305" s="25"/>
      <c r="B305" s="31" t="s">
        <v>42</v>
      </c>
      <c r="C305" s="65"/>
      <c r="D305" s="65">
        <v>-218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75" customHeight="1">
      <c r="A306" s="46" t="s">
        <v>132</v>
      </c>
      <c r="B306" s="18"/>
      <c r="C306" s="66"/>
      <c r="D306" s="66">
        <f>SUM(D283+D277+D280+D289+D293+D296+D299+D302)</f>
        <v>-5618</v>
      </c>
      <c r="E306" s="41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75" customHeight="1">
      <c r="A307" s="16"/>
      <c r="B307" s="18"/>
      <c r="C307" s="66"/>
      <c r="D307" s="65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75" customHeight="1">
      <c r="A308" s="46" t="s">
        <v>29</v>
      </c>
      <c r="B308" s="18"/>
      <c r="C308" s="66"/>
      <c r="D308" s="67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75" customHeight="1">
      <c r="A309" s="47">
        <v>5013</v>
      </c>
      <c r="B309" s="29" t="s">
        <v>84</v>
      </c>
      <c r="C309" s="66"/>
      <c r="D309" s="66">
        <f>D310+D311</f>
        <v>0</v>
      </c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75" customHeight="1">
      <c r="A310" s="46"/>
      <c r="B310" s="31" t="s">
        <v>38</v>
      </c>
      <c r="C310" s="66"/>
      <c r="D310" s="67">
        <v>20234</v>
      </c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75" customHeight="1">
      <c r="A311" s="25"/>
      <c r="B311" s="31" t="s">
        <v>39</v>
      </c>
      <c r="C311" s="65"/>
      <c r="D311" s="67">
        <v>-20234</v>
      </c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75" customHeight="1">
      <c r="A312" s="47">
        <v>5014</v>
      </c>
      <c r="B312" s="29" t="s">
        <v>85</v>
      </c>
      <c r="C312" s="66"/>
      <c r="D312" s="66">
        <f>D313+D314</f>
        <v>0</v>
      </c>
      <c r="E312" s="41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75" customHeight="1">
      <c r="A313" s="47"/>
      <c r="B313" s="31" t="s">
        <v>38</v>
      </c>
      <c r="C313" s="66"/>
      <c r="D313" s="67">
        <v>600</v>
      </c>
      <c r="E313" s="41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75" customHeight="1">
      <c r="A314" s="47"/>
      <c r="B314" s="31" t="s">
        <v>39</v>
      </c>
      <c r="C314" s="66"/>
      <c r="D314" s="67">
        <v>-600</v>
      </c>
      <c r="E314" s="41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75" customHeight="1">
      <c r="A315" s="47">
        <v>5062</v>
      </c>
      <c r="B315" s="29" t="s">
        <v>86</v>
      </c>
      <c r="C315" s="66"/>
      <c r="D315" s="66">
        <f>D316+D317</f>
        <v>0</v>
      </c>
      <c r="E315" s="41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75" customHeight="1">
      <c r="A316" s="47"/>
      <c r="B316" s="31" t="s">
        <v>38</v>
      </c>
      <c r="C316" s="66"/>
      <c r="D316" s="67">
        <v>-23</v>
      </c>
      <c r="E316" s="41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75" customHeight="1">
      <c r="A317" s="47"/>
      <c r="B317" s="31" t="s">
        <v>39</v>
      </c>
      <c r="C317" s="66"/>
      <c r="D317" s="67">
        <v>23</v>
      </c>
      <c r="E317" s="41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75" customHeight="1">
      <c r="A318" s="46" t="s">
        <v>30</v>
      </c>
      <c r="B318" s="18"/>
      <c r="C318" s="66"/>
      <c r="D318" s="66">
        <f>D309+D312+D315</f>
        <v>0</v>
      </c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75" customHeight="1">
      <c r="A319" s="16"/>
      <c r="B319" s="18"/>
      <c r="C319" s="66"/>
      <c r="D319" s="66"/>
      <c r="E319" s="36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75" customHeight="1">
      <c r="A320" s="27" t="s">
        <v>20</v>
      </c>
      <c r="B320" s="29"/>
      <c r="C320" s="66"/>
      <c r="D320" s="66"/>
      <c r="E320" s="48"/>
      <c r="F320" s="36"/>
      <c r="G320" s="8"/>
      <c r="H320" s="8"/>
      <c r="I320" s="8"/>
      <c r="J320" s="8"/>
      <c r="K320" s="8"/>
      <c r="L320" s="8"/>
      <c r="M320" s="8"/>
      <c r="N320" s="8"/>
    </row>
    <row r="321" spans="1:14" ht="12.75" customHeight="1">
      <c r="A321" s="28">
        <v>6011</v>
      </c>
      <c r="B321" s="29" t="s">
        <v>19</v>
      </c>
      <c r="C321" s="66"/>
      <c r="D321" s="65">
        <v>34760</v>
      </c>
      <c r="E321" s="39"/>
      <c r="F321" s="36"/>
      <c r="G321" s="8"/>
      <c r="H321" s="8"/>
      <c r="I321" s="8"/>
      <c r="J321" s="8"/>
      <c r="K321" s="8"/>
      <c r="L321" s="8"/>
      <c r="M321" s="8"/>
      <c r="N321" s="8"/>
    </row>
    <row r="322" spans="1:14" ht="12.75" customHeight="1">
      <c r="A322" s="27" t="s">
        <v>21</v>
      </c>
      <c r="B322" s="29"/>
      <c r="C322" s="66"/>
      <c r="D322" s="66">
        <f>SUM(D321:D321)</f>
        <v>34760</v>
      </c>
      <c r="E322" s="36"/>
      <c r="F322" s="36"/>
      <c r="G322" s="8"/>
      <c r="H322" s="8"/>
      <c r="I322" s="8"/>
      <c r="J322" s="8"/>
      <c r="K322" s="8"/>
      <c r="L322" s="8"/>
      <c r="M322" s="8"/>
      <c r="N322" s="8"/>
    </row>
    <row r="323" spans="1:14" ht="12.75" customHeight="1">
      <c r="A323" s="16"/>
      <c r="B323" s="21"/>
      <c r="C323" s="63"/>
      <c r="D323" s="64"/>
      <c r="E323" s="36"/>
      <c r="F323" s="36"/>
      <c r="G323" s="8"/>
      <c r="H323" s="8"/>
      <c r="I323" s="8"/>
      <c r="J323" s="8"/>
      <c r="K323" s="8"/>
      <c r="L323" s="8"/>
      <c r="M323" s="8"/>
      <c r="N323" s="8"/>
    </row>
    <row r="324" spans="1:14" ht="12.75" customHeight="1">
      <c r="A324" s="33" t="s">
        <v>31</v>
      </c>
      <c r="B324" s="43"/>
      <c r="C324" s="66">
        <f>C70</f>
        <v>478558</v>
      </c>
      <c r="D324" s="66">
        <f>SUM(D322+D318+D306+D264+D274+D208+D196+D190+D186+D161+D123+D116+D111+D98+D80+D74+D127+D131)</f>
        <v>478558</v>
      </c>
      <c r="E324" s="36"/>
      <c r="F324" s="36"/>
      <c r="G324" s="8"/>
      <c r="H324" s="8"/>
      <c r="I324" s="8"/>
      <c r="J324" s="8"/>
      <c r="K324" s="8"/>
      <c r="L324" s="8"/>
      <c r="M324" s="8"/>
      <c r="N324" s="8"/>
    </row>
    <row r="325" spans="1:14" ht="12.75" customHeight="1">
      <c r="A325" s="27"/>
      <c r="B325" s="43"/>
      <c r="C325" s="66"/>
      <c r="D325" s="66"/>
      <c r="E325" s="36"/>
      <c r="F325" s="36"/>
      <c r="G325" s="8"/>
      <c r="H325" s="8"/>
      <c r="I325" s="8"/>
      <c r="J325" s="8"/>
      <c r="K325" s="8"/>
      <c r="L325" s="8"/>
      <c r="M325" s="8"/>
      <c r="N325" s="8"/>
    </row>
    <row r="326" spans="1:14" ht="12.75" customHeight="1">
      <c r="A326" s="33" t="s">
        <v>11</v>
      </c>
      <c r="B326" s="29"/>
      <c r="C326" s="66">
        <f>C36+C324</f>
        <v>501338</v>
      </c>
      <c r="D326" s="66">
        <f>D36+D324</f>
        <v>501338</v>
      </c>
      <c r="E326" s="36"/>
      <c r="F326" s="36"/>
      <c r="G326" s="8"/>
      <c r="H326" s="8"/>
      <c r="I326" s="8"/>
      <c r="J326" s="8"/>
      <c r="K326" s="8"/>
      <c r="L326" s="8"/>
      <c r="M326" s="8"/>
      <c r="N326" s="8"/>
    </row>
    <row r="327" spans="1:14" ht="12.75">
      <c r="A327" s="12"/>
      <c r="B327" s="12"/>
      <c r="C327" s="12"/>
      <c r="D327" s="12"/>
      <c r="E327" s="36"/>
      <c r="F327" s="36"/>
      <c r="G327" s="8"/>
      <c r="H327" s="8"/>
      <c r="I327" s="8"/>
      <c r="J327" s="8"/>
      <c r="K327" s="8"/>
      <c r="L327" s="8"/>
      <c r="M327" s="8"/>
      <c r="N327" s="8"/>
    </row>
    <row r="328" spans="1:14" ht="12.75">
      <c r="A328" s="8"/>
      <c r="B328" s="8"/>
      <c r="C328" s="13"/>
      <c r="D328" s="14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75">
      <c r="A329" s="8"/>
      <c r="B329" s="8"/>
      <c r="C329" s="13"/>
      <c r="D329" s="14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75">
      <c r="A330" s="8"/>
      <c r="B330" s="8"/>
      <c r="C330" s="13"/>
      <c r="D330" s="14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75">
      <c r="A331" s="8"/>
      <c r="B331" s="8"/>
      <c r="C331" s="15"/>
      <c r="D331" s="14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75">
      <c r="A332" s="8"/>
      <c r="B332" s="8"/>
      <c r="C332" s="15"/>
      <c r="D332" s="14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4" ht="12.75">
      <c r="A333" s="8"/>
      <c r="B333" s="8"/>
      <c r="C333" s="8"/>
      <c r="D333" s="8"/>
    </row>
    <row r="334" spans="1:4" ht="12.75">
      <c r="A334" s="8"/>
      <c r="B334" s="8"/>
      <c r="C334" s="8"/>
      <c r="D334" s="8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11811023622047245" right="0.11811023622047245" top="0.7480314960629921" bottom="0" header="0.31496062992125984" footer="0"/>
  <pageSetup horizontalDpi="600" verticalDpi="600" orientation="portrait" paperSize="9" scale="70" r:id="rId1"/>
  <headerFooter>
    <oddFooter>&amp;C&amp;P.oldal
</oddFooter>
  </headerFooter>
  <rowBreaks count="3" manualBreakCount="3">
    <brk id="80" max="255" man="1"/>
    <brk id="162" max="255" man="1"/>
    <brk id="2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2022-08-26T07:56:35Z</cp:lastPrinted>
  <dcterms:created xsi:type="dcterms:W3CDTF">2015-04-22T08:22:53Z</dcterms:created>
  <dcterms:modified xsi:type="dcterms:W3CDTF">2022-09-01T08:06:51Z</dcterms:modified>
  <cp:category/>
  <cp:version/>
  <cp:contentType/>
  <cp:contentStatus/>
</cp:coreProperties>
</file>