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600" windowHeight="11760" activeTab="0"/>
  </bookViews>
  <sheets>
    <sheet name="2021_utolso_mod " sheetId="1" r:id="rId1"/>
  </sheets>
  <definedNames/>
  <calcPr fullCalcOnLoad="1"/>
</workbook>
</file>

<file path=xl/sharedStrings.xml><?xml version="1.0" encoding="utf-8"?>
<sst xmlns="http://schemas.openxmlformats.org/spreadsheetml/2006/main" count="258" uniqueCount="143">
  <si>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</si>
  <si>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</si>
  <si>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</si>
  <si>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</si>
  <si>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</si>
  <si>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</si>
  <si>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</si>
  <si>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Csicsergő Óvoda</t>
  </si>
  <si>
    <t>Személyi juttatások</t>
  </si>
  <si>
    <t>Csudafa Óvoda</t>
  </si>
  <si>
    <t>Kicsi Bocs Óvoda</t>
  </si>
  <si>
    <t>Napfény Óvoda</t>
  </si>
  <si>
    <t xml:space="preserve">FESZGYI   </t>
  </si>
  <si>
    <t>Mindösszesen</t>
  </si>
  <si>
    <t>6. sz. melléklet</t>
  </si>
  <si>
    <t>6. sz. melléklet összesen</t>
  </si>
  <si>
    <t>Egyéb működési célú támogatások bevételei Áh-n belülről</t>
  </si>
  <si>
    <t>Települési önkormányzatok szoc. és gyermekj. és gyermekétk. feladatainak tám.</t>
  </si>
  <si>
    <t>Munkaad. terhelő jár. és szoc. hozzáj adó</t>
  </si>
  <si>
    <t>3/a. sz. melléklet összesen</t>
  </si>
  <si>
    <t>Sor-szám</t>
  </si>
  <si>
    <t>II. Testületi döntést igénylő előirányzat módosítás</t>
  </si>
  <si>
    <t>II. Képviselőtestületi döntést igénylő előirányzat módosítások összesen</t>
  </si>
  <si>
    <t>Egyéb működési célú átvett pénzeszköz</t>
  </si>
  <si>
    <t>Ellátottak pénzbeli juttatásai</t>
  </si>
  <si>
    <t>Munkaadókat terhelő járulékok</t>
  </si>
  <si>
    <t>Közvetített szolgáltatások ellenértéke</t>
  </si>
  <si>
    <t>Egyéb működési bevételek</t>
  </si>
  <si>
    <t xml:space="preserve">2. sz. melléklet </t>
  </si>
  <si>
    <t>FIÜK</t>
  </si>
  <si>
    <t>Dologi kiadások</t>
  </si>
  <si>
    <t>Beruházások</t>
  </si>
  <si>
    <t>Ellátási díjak</t>
  </si>
  <si>
    <t>Kiszámlázott általános forgalmi adó</t>
  </si>
  <si>
    <t>FEBI</t>
  </si>
  <si>
    <t>FMK</t>
  </si>
  <si>
    <t>Egyéb működési célú támogatások bevételei államháztartáson belülről</t>
  </si>
  <si>
    <t>Kamatbevételek és más nyereségjellegű bevételek</t>
  </si>
  <si>
    <t>Pinceszínház</t>
  </si>
  <si>
    <t>Egyéb működési célú kiadások</t>
  </si>
  <si>
    <t>Epres Óvoda</t>
  </si>
  <si>
    <t>Kerekerdő Óvoda</t>
  </si>
  <si>
    <t>Egyéb felhalmozási célú támogatás bevételei államháztartáson belülről</t>
  </si>
  <si>
    <t>Liliom Óvoda</t>
  </si>
  <si>
    <t>Méhecske Óvoda</t>
  </si>
  <si>
    <t>Ugrifüles Óvoda</t>
  </si>
  <si>
    <t>Felújítás</t>
  </si>
  <si>
    <t>Kulturális, Egyházi és Nemzetiségi feladatok</t>
  </si>
  <si>
    <t>Munkaadókat terhelő jár. és szociális hozzájár.adó</t>
  </si>
  <si>
    <t xml:space="preserve">Dologi kiadások </t>
  </si>
  <si>
    <t xml:space="preserve">Általános tartalék </t>
  </si>
  <si>
    <t>Egyéb felhalmozási célú célú kiadások</t>
  </si>
  <si>
    <t>1/c. sz. melléklet</t>
  </si>
  <si>
    <t>Államháztartáson belüli megelőlegezések visszafizetése</t>
  </si>
  <si>
    <t>1/c. sz. melléklet összesen</t>
  </si>
  <si>
    <t>Munkáltatói kölcsön</t>
  </si>
  <si>
    <t>FESZGYI</t>
  </si>
  <si>
    <t>Bérleti díjak</t>
  </si>
  <si>
    <t>Polgármesteri Hivatal igazgatási kiadásai</t>
  </si>
  <si>
    <t>3/a. sz. melléklet</t>
  </si>
  <si>
    <t>Parkolási díj, ügyviteli költség</t>
  </si>
  <si>
    <t>Egyéb működési bevételek - Parkolási feladatokkal kapcsolatban</t>
  </si>
  <si>
    <t>I. Állami pénzeszköz átvétellel kapcsolatos előirányzat módosítás összesen</t>
  </si>
  <si>
    <t>Egyéb szolgáltatás</t>
  </si>
  <si>
    <t>Epres Óvoda -Dologi kiadások</t>
  </si>
  <si>
    <t>2. sz. melléklet  összesen:</t>
  </si>
  <si>
    <t>Balatonszéplaki Üdülő - Személyi juttatások</t>
  </si>
  <si>
    <t>Nyomvonal létesítés kártalanítás</t>
  </si>
  <si>
    <t>Tárgyévi finanszírozási megelőlegezések</t>
  </si>
  <si>
    <t xml:space="preserve">Csicsergő Óvoda </t>
  </si>
  <si>
    <t xml:space="preserve">Kerekerdő Óvoda </t>
  </si>
  <si>
    <t>FIÜK - Dologi kiadások</t>
  </si>
  <si>
    <t xml:space="preserve">FESZGYI </t>
  </si>
  <si>
    <t>Általános forgalmi adó visszatérítése</t>
  </si>
  <si>
    <t>Társasház felújítási pályázat</t>
  </si>
  <si>
    <t>4. sz. melléklet ei. átcsoportosítás</t>
  </si>
  <si>
    <t>Veszélyelhárítás</t>
  </si>
  <si>
    <t>3/c. sz. melléklet ei. átcsoportosítás</t>
  </si>
  <si>
    <t>Környezetvédelem</t>
  </si>
  <si>
    <t>Egészségügyi prevenció</t>
  </si>
  <si>
    <t>Általános tartalék</t>
  </si>
  <si>
    <t>Elvonások, befizetések</t>
  </si>
  <si>
    <t xml:space="preserve">Ugrifüles Óvoda </t>
  </si>
  <si>
    <t xml:space="preserve">Kicsi Bocs Óvoda </t>
  </si>
  <si>
    <t>5. sz. melléklet</t>
  </si>
  <si>
    <t>5. sz. melléklet összesen:</t>
  </si>
  <si>
    <t>Beruházás</t>
  </si>
  <si>
    <t>A 2021. évi költségvetés módosítása</t>
  </si>
  <si>
    <t xml:space="preserve">   - Szociális ágazati összevont pótlék 2021. XII. hó</t>
  </si>
  <si>
    <t xml:space="preserve">    - központi költségvetési támogatás (májusi lemondások-és pótigények korrekciója)</t>
  </si>
  <si>
    <t xml:space="preserve">    - központi költségvetési támogatás (októberi lemondások-és pótigények korrekciója)</t>
  </si>
  <si>
    <t>Készletértékesítés</t>
  </si>
  <si>
    <t xml:space="preserve">Méhecske Óvoda </t>
  </si>
  <si>
    <t xml:space="preserve">Napfény Óvoda </t>
  </si>
  <si>
    <t>Egyéb működési célú támogatások bevételei államháztartáson belülről - VEKOP JÓZSEF A 115</t>
  </si>
  <si>
    <t>Igazságszolgáltatási díj</t>
  </si>
  <si>
    <t>Egyéb bírságból származó bevétel</t>
  </si>
  <si>
    <t>Lakbér bevételek</t>
  </si>
  <si>
    <t>Helyiség megszerzési díj</t>
  </si>
  <si>
    <t>Önkormányzat közvetített szolgáltatások ellenértéke</t>
  </si>
  <si>
    <t>Bakáts projekt</t>
  </si>
  <si>
    <t>TÉR-KÖZ 2018</t>
  </si>
  <si>
    <t>Önkormányzati lakások értékesítése</t>
  </si>
  <si>
    <t>Gépkocsi elszállítás</t>
  </si>
  <si>
    <t>Informatikai működés és fejlesztés</t>
  </si>
  <si>
    <t>Erdőgazdálkodás</t>
  </si>
  <si>
    <t>Ingatlanokkal kapcsolatos egyéb feladatok</t>
  </si>
  <si>
    <t>Humánszolgáltatási feladatok</t>
  </si>
  <si>
    <t>Önkormányzati szakmai feladatokkal kapcsolatos kiadások</t>
  </si>
  <si>
    <t>Helyi esélyegyenlőségi program végrehajtásával összefüggő feladatok</t>
  </si>
  <si>
    <t>Térfigyelő rendszer karbantartásának, üzemeltetésének költs.</t>
  </si>
  <si>
    <t>Beruházási kiadások</t>
  </si>
  <si>
    <t>Polgármester tiszt. Összefüggő egyéb feladatok</t>
  </si>
  <si>
    <t>KEHOP-1.1.1-18-2018-00006 Klímastratégia</t>
  </si>
  <si>
    <t>VEKOP József A. 115 év</t>
  </si>
  <si>
    <t>Irodalmi pályázat</t>
  </si>
  <si>
    <t>KÉSZ-ek tervezése</t>
  </si>
  <si>
    <t>Haller u. 50. függőfolyosó felújítás</t>
  </si>
  <si>
    <t>Részleges épületbontás</t>
  </si>
  <si>
    <t>Egyéb felhalmozási célú kiadás - Munkáltatói kölcsön</t>
  </si>
  <si>
    <t>Ifjusági koncepció végrehajtásával összefüggő feladat</t>
  </si>
  <si>
    <t>Idősügyi Koncepció</t>
  </si>
  <si>
    <t>Sport és szabadidős feladatok</t>
  </si>
  <si>
    <t>Diáksport</t>
  </si>
  <si>
    <t>Kulturális koncepció</t>
  </si>
  <si>
    <t>Egyéb műk. célú tám. bevételei áh-n belülről - EU-s pályázat KEHOP-1-2.1-18-00006</t>
  </si>
  <si>
    <t>utcai szoc. munka többlet kieg.támogatása (minimlbér és garantált bérminimum komp.)</t>
  </si>
  <si>
    <t>Államháztartáson belüli megelőlegezések (éven túl)</t>
  </si>
  <si>
    <t>Parkolási bírság pótdíj</t>
  </si>
  <si>
    <r>
      <t xml:space="preserve">Helyi önkormányzatok működésének általános támogatása </t>
    </r>
    <r>
      <rPr>
        <b/>
        <i/>
        <sz val="10"/>
        <rFont val="Arial"/>
        <family val="2"/>
      </rPr>
      <t xml:space="preserve"> </t>
    </r>
  </si>
  <si>
    <r>
      <t xml:space="preserve">2. sz. melléklet </t>
    </r>
    <r>
      <rPr>
        <b/>
        <i/>
        <sz val="10"/>
        <rFont val="Arial"/>
        <family val="2"/>
      </rPr>
      <t>(2021. évi utcai szociális munka kieg. támogatás)</t>
    </r>
  </si>
  <si>
    <r>
      <t>2. sz. melléklet</t>
    </r>
    <r>
      <rPr>
        <b/>
        <i/>
        <sz val="10"/>
        <rFont val="Arial"/>
        <family val="2"/>
      </rPr>
      <t xml:space="preserve"> (2021. évi utcai szociális munka kieg.támogatás) összesen</t>
    </r>
  </si>
  <si>
    <t>Pinceszínház - dologi kiadások</t>
  </si>
  <si>
    <t>FEBI  - dologi kiadások</t>
  </si>
  <si>
    <t>Kerékbilincs bevétel</t>
  </si>
  <si>
    <t xml:space="preserve">3/d. sz. melléklet </t>
  </si>
  <si>
    <t xml:space="preserve">3/c. sz. melléklet </t>
  </si>
  <si>
    <t>3/d. sz. melléklet  összesen:</t>
  </si>
  <si>
    <t>4. sz. melléklet  összesen:</t>
  </si>
  <si>
    <t>Iparűzési adó bevétel</t>
  </si>
  <si>
    <t xml:space="preserve">Egyéb működési célú átvett pénzeszközök - Térfigyelő rendszer </t>
  </si>
  <si>
    <t>Térfigyelő rendszer fejlesztése- Dologi kiadások</t>
  </si>
  <si>
    <t>Felújításokkal kapcsolatos tervezések - felújítás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</si>
</sst>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11" xfId="59" applyFont="1" applyFill="1" applyBorder="1" applyAlignment="1">
      <alignment/>
      <protection/>
    </xf>
    <xf numFmtId="3" fontId="21" fillId="0" borderId="10" xfId="57" applyNumberFormat="1" applyFont="1" applyFill="1" applyBorder="1" applyAlignment="1">
      <alignment vertical="center"/>
      <protection/>
    </xf>
    <xf numFmtId="3" fontId="21" fillId="0" borderId="11" xfId="57" applyNumberFormat="1" applyFont="1" applyFill="1" applyBorder="1" applyAlignment="1">
      <alignment vertical="center"/>
      <protection/>
    </xf>
    <xf numFmtId="3" fontId="0" fillId="0" borderId="11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 applyAlignment="1">
      <alignment vertical="center"/>
      <protection/>
    </xf>
    <xf numFmtId="3" fontId="21" fillId="0" borderId="11" xfId="57" applyNumberFormat="1" applyFont="1" applyFill="1" applyBorder="1">
      <alignment/>
      <protection/>
    </xf>
    <xf numFmtId="3" fontId="0" fillId="0" borderId="13" xfId="57" applyNumberFormat="1" applyFont="1" applyFill="1" applyBorder="1">
      <alignment/>
      <protection/>
    </xf>
    <xf numFmtId="0" fontId="22" fillId="0" borderId="11" xfId="59" applyFont="1" applyFill="1" applyBorder="1" applyAlignment="1">
      <alignment/>
      <protection/>
    </xf>
    <xf numFmtId="3" fontId="21" fillId="24" borderId="11" xfId="57" applyNumberFormat="1" applyFont="1" applyFill="1" applyBorder="1">
      <alignment/>
      <protection/>
    </xf>
    <xf numFmtId="3" fontId="21" fillId="0" borderId="0" xfId="57" applyNumberFormat="1" applyFont="1" applyAlignment="1">
      <alignment horizontal="right"/>
      <protection/>
    </xf>
    <xf numFmtId="3" fontId="21" fillId="0" borderId="11" xfId="57" applyNumberFormat="1" applyFont="1" applyBorder="1">
      <alignment/>
      <protection/>
    </xf>
    <xf numFmtId="0" fontId="21" fillId="0" borderId="11" xfId="59" applyFont="1" applyBorder="1" applyAlignment="1">
      <alignment/>
      <protection/>
    </xf>
    <xf numFmtId="0" fontId="21" fillId="0" borderId="11" xfId="59" applyFont="1" applyFill="1" applyBorder="1" applyAlignment="1">
      <alignment/>
      <protection/>
    </xf>
    <xf numFmtId="3" fontId="0" fillId="0" borderId="11" xfId="57" applyNumberFormat="1" applyFont="1" applyBorder="1">
      <alignment/>
      <protection/>
    </xf>
    <xf numFmtId="3" fontId="22" fillId="0" borderId="11" xfId="57" applyNumberFormat="1" applyFont="1" applyFill="1" applyBorder="1">
      <alignment/>
      <protection/>
    </xf>
    <xf numFmtId="3" fontId="0" fillId="0" borderId="11" xfId="57" applyNumberFormat="1" applyFont="1" applyFill="1" applyBorder="1">
      <alignment/>
      <protection/>
    </xf>
    <xf numFmtId="0" fontId="0" fillId="0" borderId="13" xfId="58" applyFont="1" applyFill="1" applyBorder="1" applyAlignment="1">
      <alignment/>
      <protection/>
    </xf>
    <xf numFmtId="3" fontId="0" fillId="0" borderId="14" xfId="57" applyNumberFormat="1" applyFont="1" applyFill="1" applyBorder="1">
      <alignment/>
      <protection/>
    </xf>
    <xf numFmtId="3" fontId="21" fillId="0" borderId="14" xfId="57" applyNumberFormat="1" applyFont="1" applyFill="1" applyBorder="1">
      <alignment/>
      <protection/>
    </xf>
    <xf numFmtId="3" fontId="22" fillId="0" borderId="14" xfId="57" applyNumberFormat="1" applyFont="1" applyFill="1" applyBorder="1">
      <alignment/>
      <protection/>
    </xf>
    <xf numFmtId="3" fontId="22" fillId="24" borderId="11" xfId="57" applyNumberFormat="1" applyFont="1" applyFill="1" applyBorder="1">
      <alignment/>
      <protection/>
    </xf>
    <xf numFmtId="0" fontId="0" fillId="0" borderId="11" xfId="59" applyFont="1" applyFill="1" applyBorder="1" applyAlignment="1">
      <alignment wrapText="1"/>
      <protection/>
    </xf>
    <xf numFmtId="3" fontId="0" fillId="0" borderId="11" xfId="0" applyNumberFormat="1" applyFont="1" applyFill="1" applyBorder="1" applyAlignment="1">
      <alignment/>
    </xf>
    <xf numFmtId="3" fontId="0" fillId="24" borderId="11" xfId="57" applyNumberFormat="1" applyFont="1" applyFill="1" applyBorder="1">
      <alignment/>
      <protection/>
    </xf>
    <xf numFmtId="3" fontId="0" fillId="0" borderId="12" xfId="59" applyNumberFormat="1" applyFont="1" applyFill="1" applyBorder="1" applyAlignment="1">
      <alignment/>
      <protection/>
    </xf>
    <xf numFmtId="0" fontId="0" fillId="0" borderId="12" xfId="59" applyFont="1" applyFill="1" applyBorder="1" applyAlignment="1">
      <alignment/>
      <protection/>
    </xf>
    <xf numFmtId="3" fontId="0" fillId="0" borderId="11" xfId="59" applyNumberFormat="1" applyFont="1" applyFill="1" applyBorder="1" applyAlignment="1">
      <alignment/>
      <protection/>
    </xf>
    <xf numFmtId="0" fontId="0" fillId="0" borderId="14" xfId="59" applyFont="1" applyFill="1" applyBorder="1" applyAlignment="1">
      <alignment/>
      <protection/>
    </xf>
    <xf numFmtId="0" fontId="22" fillId="0" borderId="15" xfId="59" applyFont="1" applyFill="1" applyBorder="1" applyAlignment="1">
      <alignment/>
      <protection/>
    </xf>
    <xf numFmtId="3" fontId="22" fillId="0" borderId="11" xfId="59" applyNumberFormat="1" applyFont="1" applyFill="1" applyBorder="1" applyAlignment="1">
      <alignment/>
      <protection/>
    </xf>
    <xf numFmtId="0" fontId="22" fillId="0" borderId="12" xfId="59" applyFont="1" applyFill="1" applyBorder="1" applyAlignment="1">
      <alignment/>
      <protection/>
    </xf>
    <xf numFmtId="3" fontId="21" fillId="0" borderId="11" xfId="59" applyNumberFormat="1" applyFont="1" applyFill="1" applyBorder="1" applyAlignment="1">
      <alignment/>
      <protection/>
    </xf>
    <xf numFmtId="3" fontId="23" fillId="0" borderId="11" xfId="57" applyNumberFormat="1" applyFont="1" applyFill="1" applyBorder="1">
      <alignment/>
      <protection/>
    </xf>
    <xf numFmtId="3" fontId="0" fillId="0" borderId="12" xfId="57" applyNumberFormat="1" applyFont="1" applyFill="1" applyBorder="1">
      <alignment/>
      <protection/>
    </xf>
    <xf numFmtId="3" fontId="0" fillId="0" borderId="15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>
      <alignment horizontal="left"/>
    </xf>
    <xf numFmtId="3" fontId="0" fillId="0" borderId="16" xfId="57" applyNumberFormat="1" applyFont="1" applyFill="1" applyBorder="1">
      <alignment/>
      <protection/>
    </xf>
    <xf numFmtId="3" fontId="22" fillId="0" borderId="16" xfId="57" applyNumberFormat="1" applyFont="1" applyFill="1" applyBorder="1">
      <alignment/>
      <protection/>
    </xf>
    <xf numFmtId="0" fontId="22" fillId="0" borderId="16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22" fillId="0" borderId="14" xfId="57" applyFont="1" applyFill="1" applyBorder="1" applyAlignment="1">
      <alignment horizontal="left" vertical="top"/>
      <protection/>
    </xf>
    <xf numFmtId="0" fontId="0" fillId="0" borderId="14" xfId="57" applyFont="1" applyFill="1" applyBorder="1" applyAlignment="1">
      <alignment horizontal="left" vertical="top"/>
      <protection/>
    </xf>
    <xf numFmtId="0" fontId="0" fillId="0" borderId="14" xfId="58" applyFont="1" applyFill="1" applyBorder="1" applyAlignment="1">
      <alignment/>
      <protection/>
    </xf>
    <xf numFmtId="0" fontId="22" fillId="0" borderId="11" xfId="57" applyFont="1" applyFill="1" applyBorder="1" applyAlignment="1">
      <alignment horizontal="left" vertical="top"/>
      <protection/>
    </xf>
    <xf numFmtId="0" fontId="22" fillId="0" borderId="14" xfId="58" applyFont="1" applyFill="1" applyBorder="1" applyAlignment="1">
      <alignment/>
      <protection/>
    </xf>
    <xf numFmtId="3" fontId="21" fillId="0" borderId="12" xfId="57" applyNumberFormat="1" applyFont="1" applyFill="1" applyBorder="1">
      <alignment/>
      <protection/>
    </xf>
    <xf numFmtId="0" fontId="22" fillId="0" borderId="17" xfId="0" applyFont="1" applyFill="1" applyBorder="1" applyAlignment="1">
      <alignment/>
    </xf>
    <xf numFmtId="3" fontId="22" fillId="0" borderId="13" xfId="57" applyNumberFormat="1" applyFont="1" applyFill="1" applyBorder="1">
      <alignment/>
      <protection/>
    </xf>
    <xf numFmtId="3" fontId="21" fillId="0" borderId="0" xfId="57" applyNumberFormat="1" applyFont="1" applyAlignment="1">
      <alignment horizontal="center"/>
      <protection/>
    </xf>
    <xf numFmtId="3" fontId="0" fillId="0" borderId="0" xfId="57" applyNumberFormat="1" applyFont="1" applyAlignment="1">
      <alignment horizontal="centerContinuous"/>
      <protection/>
    </xf>
    <xf numFmtId="3" fontId="0" fillId="0" borderId="18" xfId="57" applyNumberFormat="1" applyFont="1" applyFill="1" applyBorder="1" applyAlignment="1">
      <alignment vertical="center"/>
      <protection/>
    </xf>
    <xf numFmtId="3" fontId="21" fillId="0" borderId="13" xfId="57" applyNumberFormat="1" applyFont="1" applyFill="1" applyBorder="1">
      <alignment/>
      <protection/>
    </xf>
    <xf numFmtId="3" fontId="21" fillId="0" borderId="11" xfId="57" applyNumberFormat="1" applyFont="1" applyFill="1" applyBorder="1" applyAlignment="1">
      <alignment horizontal="left" vertical="center"/>
      <protection/>
    </xf>
    <xf numFmtId="3" fontId="0" fillId="0" borderId="17" xfId="57" applyNumberFormat="1" applyFont="1" applyFill="1" applyBorder="1" applyAlignment="1">
      <alignment vertical="center"/>
      <protection/>
    </xf>
    <xf numFmtId="0" fontId="21" fillId="0" borderId="13" xfId="59" applyFont="1" applyBorder="1" applyAlignment="1">
      <alignment/>
      <protection/>
    </xf>
    <xf numFmtId="0" fontId="0" fillId="0" borderId="13" xfId="59" applyFont="1" applyBorder="1" applyAlignment="1">
      <alignment/>
      <protection/>
    </xf>
    <xf numFmtId="0" fontId="0" fillId="0" borderId="14" xfId="59" applyFont="1" applyFill="1" applyBorder="1" applyAlignment="1">
      <alignment wrapText="1"/>
      <protection/>
    </xf>
    <xf numFmtId="3" fontId="0" fillId="0" borderId="12" xfId="0" applyNumberFormat="1" applyFont="1" applyFill="1" applyBorder="1" applyAlignment="1">
      <alignment/>
    </xf>
    <xf numFmtId="3" fontId="0" fillId="0" borderId="11" xfId="57" applyNumberFormat="1" applyFont="1" applyFill="1" applyBorder="1" applyAlignment="1">
      <alignment horizontal="right" vertical="center"/>
      <protection/>
    </xf>
    <xf numFmtId="3" fontId="21" fillId="0" borderId="0" xfId="57" applyNumberFormat="1" applyFont="1" applyAlignment="1">
      <alignment horizontal="center"/>
      <protection/>
    </xf>
    <xf numFmtId="0" fontId="0" fillId="0" borderId="0" xfId="0" applyFont="1" applyAlignment="1">
      <alignment/>
    </xf>
    <xf numFmtId="3" fontId="22" fillId="0" borderId="0" xfId="57" applyNumberFormat="1" applyFont="1" applyAlignment="1">
      <alignment horizontal="center"/>
      <protection/>
    </xf>
    <xf numFmtId="0" fontId="22" fillId="0" borderId="0" xfId="0" applyFont="1" applyAlignment="1">
      <alignment/>
    </xf>
    <xf numFmtId="3" fontId="0" fillId="0" borderId="10" xfId="57" applyNumberFormat="1" applyFont="1" applyBorder="1" applyAlignment="1">
      <alignment horizontal="center" vertical="center" wrapText="1"/>
      <protection/>
    </xf>
    <xf numFmtId="3" fontId="0" fillId="0" borderId="12" xfId="57" applyNumberFormat="1" applyFont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center" vertical="center"/>
      <protection/>
    </xf>
    <xf numFmtId="3" fontId="21" fillId="0" borderId="12" xfId="57" applyNumberFormat="1" applyFont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workbookViewId="0" topLeftCell="A19">
      <selection activeCell="C60" sqref="C60"/>
    </sheetView>
  </sheetViews>
  <sheetFormatPr defaultColWidth="9.140625" defaultRowHeight="12.75"/>
  <cols>
    <col min="1" max="1" width="5.8515625" style="1" customWidth="1"/>
    <col min="2" max="2" width="84.8515625" style="0" customWidth="1"/>
    <col min="3" max="4" width="11.7109375" style="0" customWidth="1"/>
  </cols>
  <sheetData>
    <row r="1" spans="1:4" ht="12.75">
      <c r="A1" s="65" t="s">
        <v>87</v>
      </c>
      <c r="B1" s="66"/>
      <c r="C1" s="66"/>
      <c r="D1" s="66"/>
    </row>
    <row r="2" spans="1:4" ht="12.75">
      <c r="A2" s="67"/>
      <c r="B2" s="68"/>
      <c r="C2" s="68"/>
      <c r="D2" s="68"/>
    </row>
    <row r="3" spans="1:4" ht="12.75">
      <c r="A3" s="55"/>
      <c r="B3" s="54"/>
      <c r="C3" s="54"/>
      <c r="D3" s="13" t="s">
        <v>0</v>
      </c>
    </row>
    <row r="4" spans="1:4" ht="15" customHeight="1">
      <c r="A4" s="69" t="s">
        <v>20</v>
      </c>
      <c r="B4" s="71" t="s">
        <v>1</v>
      </c>
      <c r="C4" s="71" t="s">
        <v>2</v>
      </c>
      <c r="D4" s="71" t="s">
        <v>3</v>
      </c>
    </row>
    <row r="5" spans="1:4" ht="15" customHeight="1">
      <c r="A5" s="70"/>
      <c r="B5" s="72"/>
      <c r="C5" s="72"/>
      <c r="D5" s="72"/>
    </row>
    <row r="6" spans="1:4" ht="12.75">
      <c r="A6" s="17"/>
      <c r="B6" s="14"/>
      <c r="C6" s="14"/>
      <c r="D6" s="14"/>
    </row>
    <row r="7" spans="1:4" ht="12.75">
      <c r="A7" s="14" t="s">
        <v>4</v>
      </c>
      <c r="B7" s="14"/>
      <c r="C7" s="14"/>
      <c r="D7" s="14"/>
    </row>
    <row r="8" spans="1:4" ht="12.75">
      <c r="A8" s="17"/>
      <c r="B8" s="14"/>
      <c r="C8" s="14"/>
      <c r="D8" s="14"/>
    </row>
    <row r="9" spans="1:4" ht="12.75">
      <c r="A9" s="14" t="s">
        <v>5</v>
      </c>
      <c r="B9" s="14"/>
      <c r="C9" s="14"/>
      <c r="D9" s="14"/>
    </row>
    <row r="10" spans="1:4" ht="12.75">
      <c r="A10" s="14">
        <v>1011</v>
      </c>
      <c r="B10" s="15" t="s">
        <v>129</v>
      </c>
      <c r="C10" s="14">
        <v>-1983</v>
      </c>
      <c r="D10" s="14"/>
    </row>
    <row r="11" spans="1:4" ht="12.75">
      <c r="A11" s="14">
        <v>1013</v>
      </c>
      <c r="B11" s="16" t="s">
        <v>17</v>
      </c>
      <c r="C11" s="9">
        <f>SUM(C12:C14)</f>
        <v>51967</v>
      </c>
      <c r="D11" s="14"/>
    </row>
    <row r="12" spans="1:4" ht="12.75">
      <c r="A12" s="17"/>
      <c r="B12" s="11" t="s">
        <v>90</v>
      </c>
      <c r="C12" s="18">
        <v>14341</v>
      </c>
      <c r="D12" s="14"/>
    </row>
    <row r="13" spans="1:4" ht="12.75">
      <c r="A13" s="19"/>
      <c r="B13" s="11" t="s">
        <v>89</v>
      </c>
      <c r="C13" s="18">
        <v>25065</v>
      </c>
      <c r="D13" s="9"/>
    </row>
    <row r="14" spans="1:4" ht="12.75">
      <c r="A14" s="19"/>
      <c r="B14" s="11" t="s">
        <v>88</v>
      </c>
      <c r="C14" s="18">
        <v>12561</v>
      </c>
      <c r="D14" s="9"/>
    </row>
    <row r="15" spans="1:4" ht="14.25" customHeight="1">
      <c r="A15" s="14" t="s">
        <v>6</v>
      </c>
      <c r="B15" s="14"/>
      <c r="C15" s="9">
        <f>C10+C11</f>
        <v>49984</v>
      </c>
      <c r="D15" s="14"/>
    </row>
    <row r="16" spans="1:4" ht="12.75">
      <c r="A16" s="17"/>
      <c r="B16" s="14"/>
      <c r="C16" s="9"/>
      <c r="D16" s="14"/>
    </row>
    <row r="17" spans="1:4" ht="12.75">
      <c r="A17" s="5" t="s">
        <v>14</v>
      </c>
      <c r="B17" s="20"/>
      <c r="C17" s="9"/>
      <c r="D17" s="9"/>
    </row>
    <row r="18" spans="1:4" ht="12.75">
      <c r="A18" s="2">
        <v>6110</v>
      </c>
      <c r="B18" s="20" t="s">
        <v>50</v>
      </c>
      <c r="C18" s="9"/>
      <c r="D18" s="19">
        <f>+C11+C10</f>
        <v>49984</v>
      </c>
    </row>
    <row r="19" spans="1:4" ht="12.75">
      <c r="A19" s="5" t="s">
        <v>15</v>
      </c>
      <c r="B19" s="20"/>
      <c r="C19" s="9"/>
      <c r="D19" s="9">
        <f>SUM(D18)</f>
        <v>49984</v>
      </c>
    </row>
    <row r="20" spans="1:4" ht="12.75">
      <c r="A20" s="19"/>
      <c r="B20" s="21"/>
      <c r="C20" s="9"/>
      <c r="D20" s="9"/>
    </row>
    <row r="21" spans="1:4" ht="12.75">
      <c r="A21" s="6" t="s">
        <v>62</v>
      </c>
      <c r="B21" s="9"/>
      <c r="C21" s="12">
        <f>SUM(C15)</f>
        <v>49984</v>
      </c>
      <c r="D21" s="9">
        <f>SUM(D19)</f>
        <v>49984</v>
      </c>
    </row>
    <row r="22" spans="1:4" ht="12.75">
      <c r="A22" s="56"/>
      <c r="B22" s="57"/>
      <c r="C22" s="9"/>
      <c r="D22" s="9"/>
    </row>
    <row r="23" spans="1:4" ht="12.75">
      <c r="A23" s="58" t="s">
        <v>21</v>
      </c>
      <c r="B23" s="22"/>
      <c r="C23" s="9"/>
      <c r="D23" s="9"/>
    </row>
    <row r="24" spans="1:4" ht="12.75">
      <c r="A24" s="59"/>
      <c r="B24" s="57"/>
      <c r="C24" s="9"/>
      <c r="D24" s="9"/>
    </row>
    <row r="25" spans="1:4" ht="12.75">
      <c r="A25" s="9" t="s">
        <v>5</v>
      </c>
      <c r="B25" s="57"/>
      <c r="C25" s="12"/>
      <c r="D25" s="9"/>
    </row>
    <row r="26" spans="1:4" ht="12.75">
      <c r="A26" s="9">
        <v>1030</v>
      </c>
      <c r="B26" s="22" t="s">
        <v>16</v>
      </c>
      <c r="C26" s="9">
        <f>+C27</f>
        <v>133</v>
      </c>
      <c r="D26" s="9"/>
    </row>
    <row r="27" spans="1:5" ht="12.75">
      <c r="A27" s="19"/>
      <c r="B27" s="23" t="s">
        <v>126</v>
      </c>
      <c r="C27" s="18">
        <v>133</v>
      </c>
      <c r="D27" s="9"/>
      <c r="E27" s="1"/>
    </row>
    <row r="28" spans="1:4" ht="12.75">
      <c r="A28" s="64">
        <v>1031</v>
      </c>
      <c r="B28" s="25" t="s">
        <v>125</v>
      </c>
      <c r="C28" s="7">
        <v>-19324</v>
      </c>
      <c r="D28" s="9"/>
    </row>
    <row r="29" spans="1:4" ht="12.75">
      <c r="A29" s="19">
        <v>1032</v>
      </c>
      <c r="B29" s="25" t="s">
        <v>94</v>
      </c>
      <c r="C29" s="19">
        <v>6917</v>
      </c>
      <c r="D29" s="9"/>
    </row>
    <row r="30" spans="1:5" ht="12.75">
      <c r="A30" s="19">
        <v>1051</v>
      </c>
      <c r="B30" s="62" t="s">
        <v>139</v>
      </c>
      <c r="C30" s="19">
        <v>257642</v>
      </c>
      <c r="D30" s="9"/>
      <c r="E30" s="1"/>
    </row>
    <row r="31" spans="1:4" ht="12.75">
      <c r="A31" s="26">
        <v>1071</v>
      </c>
      <c r="B31" s="21" t="s">
        <v>95</v>
      </c>
      <c r="C31" s="19">
        <v>-9750</v>
      </c>
      <c r="D31" s="26"/>
    </row>
    <row r="32" spans="1:5" ht="12.75">
      <c r="A32" s="26">
        <v>1077</v>
      </c>
      <c r="B32" s="21" t="s">
        <v>128</v>
      </c>
      <c r="C32" s="19">
        <v>27821</v>
      </c>
      <c r="D32" s="26"/>
      <c r="E32" s="1"/>
    </row>
    <row r="33" spans="1:4" ht="12.75">
      <c r="A33" s="26">
        <v>1078</v>
      </c>
      <c r="B33" s="19" t="s">
        <v>96</v>
      </c>
      <c r="C33" s="19">
        <v>-3117</v>
      </c>
      <c r="D33" s="9"/>
    </row>
    <row r="34" spans="1:4" ht="12.75">
      <c r="A34" s="26">
        <v>1092</v>
      </c>
      <c r="B34" s="4" t="s">
        <v>60</v>
      </c>
      <c r="C34" s="19">
        <v>-4985</v>
      </c>
      <c r="D34" s="9"/>
    </row>
    <row r="35" spans="1:4" ht="12.75">
      <c r="A35" s="26">
        <v>1095</v>
      </c>
      <c r="B35" s="4" t="s">
        <v>97</v>
      </c>
      <c r="C35" s="19">
        <v>-8013</v>
      </c>
      <c r="D35" s="9"/>
    </row>
    <row r="36" spans="1:4" ht="12.75">
      <c r="A36" s="26">
        <v>1097</v>
      </c>
      <c r="B36" s="4" t="s">
        <v>98</v>
      </c>
      <c r="C36" s="19">
        <v>-478</v>
      </c>
      <c r="D36" s="9"/>
    </row>
    <row r="37" spans="1:4" ht="12.75">
      <c r="A37" s="26">
        <v>1098</v>
      </c>
      <c r="B37" s="4" t="s">
        <v>67</v>
      </c>
      <c r="C37" s="19">
        <v>-2236</v>
      </c>
      <c r="D37" s="9"/>
    </row>
    <row r="38" spans="1:4" ht="12.75">
      <c r="A38" s="26">
        <v>1101</v>
      </c>
      <c r="B38" s="4" t="s">
        <v>99</v>
      </c>
      <c r="C38" s="19">
        <v>-6430</v>
      </c>
      <c r="D38" s="9"/>
    </row>
    <row r="39" spans="1:6" ht="12.75">
      <c r="A39" s="63">
        <v>1150</v>
      </c>
      <c r="B39" s="29" t="s">
        <v>140</v>
      </c>
      <c r="C39" s="19">
        <v>7273</v>
      </c>
      <c r="D39" s="9"/>
      <c r="F39" s="1"/>
    </row>
    <row r="40" spans="1:4" ht="12.75">
      <c r="A40" s="28">
        <v>1151</v>
      </c>
      <c r="B40" s="29" t="s">
        <v>61</v>
      </c>
      <c r="C40" s="19">
        <v>-22836</v>
      </c>
      <c r="D40" s="9"/>
    </row>
    <row r="41" spans="1:4" ht="12.75">
      <c r="A41" s="28">
        <v>1182</v>
      </c>
      <c r="B41" s="29" t="s">
        <v>100</v>
      </c>
      <c r="C41" s="19">
        <v>-146493</v>
      </c>
      <c r="D41" s="9"/>
    </row>
    <row r="42" spans="1:4" ht="12.75">
      <c r="A42" s="28">
        <v>1183</v>
      </c>
      <c r="B42" s="29" t="s">
        <v>101</v>
      </c>
      <c r="C42" s="19">
        <v>-150000</v>
      </c>
      <c r="D42" s="9"/>
    </row>
    <row r="43" spans="1:4" ht="12.75">
      <c r="A43" s="30">
        <v>1195</v>
      </c>
      <c r="B43" s="31" t="s">
        <v>102</v>
      </c>
      <c r="C43" s="19">
        <v>-81125</v>
      </c>
      <c r="D43" s="9"/>
    </row>
    <row r="44" spans="1:4" ht="12.75">
      <c r="A44" s="26">
        <v>1217</v>
      </c>
      <c r="B44" s="21" t="s">
        <v>127</v>
      </c>
      <c r="C44" s="19">
        <v>100272</v>
      </c>
      <c r="D44" s="9"/>
    </row>
    <row r="45" spans="1:4" ht="12.75">
      <c r="A45" s="26">
        <v>1218</v>
      </c>
      <c r="B45" s="21" t="s">
        <v>68</v>
      </c>
      <c r="C45" s="19">
        <v>35803</v>
      </c>
      <c r="D45" s="9"/>
    </row>
    <row r="46" spans="1:4" ht="12.75">
      <c r="A46" s="26">
        <v>1205</v>
      </c>
      <c r="B46" s="21" t="s">
        <v>103</v>
      </c>
      <c r="C46" s="19">
        <v>-4419</v>
      </c>
      <c r="D46" s="9"/>
    </row>
    <row r="47" spans="1:5" ht="12.75">
      <c r="A47" s="26">
        <v>1206</v>
      </c>
      <c r="B47" s="21" t="s">
        <v>134</v>
      </c>
      <c r="C47" s="19">
        <v>4419</v>
      </c>
      <c r="D47" s="9"/>
      <c r="E47" s="1"/>
    </row>
    <row r="48" spans="1:4" ht="12.75">
      <c r="A48" s="26">
        <v>1291</v>
      </c>
      <c r="B48" s="4" t="s">
        <v>55</v>
      </c>
      <c r="C48" s="19">
        <v>-31</v>
      </c>
      <c r="D48" s="9"/>
    </row>
    <row r="49" spans="1:4" ht="12.75">
      <c r="A49" s="30">
        <v>1401</v>
      </c>
      <c r="B49" s="4" t="s">
        <v>36</v>
      </c>
      <c r="C49" s="9">
        <f>SUM(C50:C60)</f>
        <v>14562</v>
      </c>
      <c r="D49" s="9"/>
    </row>
    <row r="50" spans="1:4" ht="12.75">
      <c r="A50" s="28"/>
      <c r="B50" s="32" t="s">
        <v>7</v>
      </c>
      <c r="C50" s="18">
        <v>1390</v>
      </c>
      <c r="D50" s="9"/>
    </row>
    <row r="51" spans="1:4" ht="12.75">
      <c r="A51" s="28"/>
      <c r="B51" s="11" t="s">
        <v>9</v>
      </c>
      <c r="C51" s="18">
        <v>701</v>
      </c>
      <c r="D51" s="9"/>
    </row>
    <row r="52" spans="1:4" ht="12.75">
      <c r="A52" s="28"/>
      <c r="B52" s="11" t="s">
        <v>40</v>
      </c>
      <c r="C52" s="18">
        <v>91</v>
      </c>
      <c r="D52" s="9"/>
    </row>
    <row r="53" spans="1:4" ht="12.75">
      <c r="A53" s="28"/>
      <c r="B53" s="11" t="s">
        <v>41</v>
      </c>
      <c r="C53" s="18">
        <v>1718</v>
      </c>
      <c r="D53" s="9"/>
    </row>
    <row r="54" spans="1:4" ht="12.75">
      <c r="A54" s="28"/>
      <c r="B54" s="11" t="s">
        <v>10</v>
      </c>
      <c r="C54" s="18">
        <v>650</v>
      </c>
      <c r="D54" s="9"/>
    </row>
    <row r="55" spans="1:4" ht="12.75">
      <c r="A55" s="28"/>
      <c r="B55" s="11" t="s">
        <v>43</v>
      </c>
      <c r="C55" s="18">
        <v>1041</v>
      </c>
      <c r="D55" s="9"/>
    </row>
    <row r="56" spans="1:4" ht="12.75">
      <c r="A56" s="28"/>
      <c r="B56" s="11" t="s">
        <v>44</v>
      </c>
      <c r="C56" s="18">
        <v>371</v>
      </c>
      <c r="D56" s="9"/>
    </row>
    <row r="57" spans="1:4" ht="12.75">
      <c r="A57" s="28"/>
      <c r="B57" s="11" t="s">
        <v>11</v>
      </c>
      <c r="C57" s="18">
        <v>1209</v>
      </c>
      <c r="D57" s="9"/>
    </row>
    <row r="58" spans="1:4" ht="12.75">
      <c r="A58" s="28"/>
      <c r="B58" s="11" t="s">
        <v>45</v>
      </c>
      <c r="C58" s="18">
        <v>341</v>
      </c>
      <c r="D58" s="9"/>
    </row>
    <row r="59" spans="1:4" ht="12.75">
      <c r="A59" s="28"/>
      <c r="B59" s="11" t="s">
        <v>56</v>
      </c>
      <c r="C59" s="18">
        <v>400</v>
      </c>
      <c r="D59" s="9"/>
    </row>
    <row r="60" spans="1:4" ht="12.75">
      <c r="A60" s="28"/>
      <c r="B60" s="11" t="s">
        <v>35</v>
      </c>
      <c r="C60" s="18">
        <v>6650</v>
      </c>
      <c r="D60" s="9"/>
    </row>
    <row r="61" spans="1:4" ht="12.75">
      <c r="A61" s="30">
        <v>1409</v>
      </c>
      <c r="B61" s="4" t="s">
        <v>91</v>
      </c>
      <c r="C61" s="9">
        <f>+C62</f>
        <v>9</v>
      </c>
      <c r="D61" s="9"/>
    </row>
    <row r="62" spans="1:4" ht="12.75">
      <c r="A62" s="33"/>
      <c r="B62" s="11" t="s">
        <v>35</v>
      </c>
      <c r="C62" s="18">
        <v>9</v>
      </c>
      <c r="D62" s="9"/>
    </row>
    <row r="63" spans="1:4" ht="12.75">
      <c r="A63" s="30">
        <v>1411</v>
      </c>
      <c r="B63" s="4" t="s">
        <v>63</v>
      </c>
      <c r="C63" s="9">
        <f>SUM(C64:C67)</f>
        <v>26444</v>
      </c>
      <c r="D63" s="9"/>
    </row>
    <row r="64" spans="1:4" ht="12.75">
      <c r="A64" s="33"/>
      <c r="B64" s="11" t="s">
        <v>29</v>
      </c>
      <c r="C64" s="18">
        <v>19331</v>
      </c>
      <c r="D64" s="9"/>
    </row>
    <row r="65" spans="1:4" ht="12.75">
      <c r="A65" s="33"/>
      <c r="B65" s="11" t="s">
        <v>34</v>
      </c>
      <c r="C65" s="18">
        <v>2021</v>
      </c>
      <c r="D65" s="9"/>
    </row>
    <row r="66" spans="1:4" ht="12.75">
      <c r="A66" s="33"/>
      <c r="B66" s="11" t="s">
        <v>35</v>
      </c>
      <c r="C66" s="18">
        <v>2554</v>
      </c>
      <c r="D66" s="9"/>
    </row>
    <row r="67" spans="1:4" ht="12.75">
      <c r="A67" s="33"/>
      <c r="B67" s="11" t="s">
        <v>38</v>
      </c>
      <c r="C67" s="18">
        <v>2538</v>
      </c>
      <c r="D67" s="9"/>
    </row>
    <row r="68" spans="1:4" ht="12.75">
      <c r="A68" s="30">
        <v>1412</v>
      </c>
      <c r="B68" s="4" t="s">
        <v>57</v>
      </c>
      <c r="C68" s="9">
        <f>SUM(C69:C70)</f>
        <v>-8269</v>
      </c>
      <c r="D68" s="9"/>
    </row>
    <row r="69" spans="1:4" ht="12.75">
      <c r="A69" s="33"/>
      <c r="B69" s="11" t="s">
        <v>56</v>
      </c>
      <c r="C69" s="18">
        <v>45</v>
      </c>
      <c r="D69" s="9"/>
    </row>
    <row r="70" spans="1:4" ht="12.75">
      <c r="A70" s="33"/>
      <c r="B70" s="11" t="s">
        <v>29</v>
      </c>
      <c r="C70" s="18">
        <v>-8314</v>
      </c>
      <c r="D70" s="9"/>
    </row>
    <row r="71" spans="1:4" ht="12.75">
      <c r="A71" s="30">
        <v>1420</v>
      </c>
      <c r="B71" s="4" t="s">
        <v>26</v>
      </c>
      <c r="C71" s="9">
        <f>SUM(C72:C74)</f>
        <v>920</v>
      </c>
      <c r="D71" s="9"/>
    </row>
    <row r="72" spans="1:4" ht="12.75">
      <c r="A72" s="30"/>
      <c r="B72" s="11" t="s">
        <v>29</v>
      </c>
      <c r="C72" s="18">
        <v>249</v>
      </c>
      <c r="D72" s="9"/>
    </row>
    <row r="73" spans="1:4" ht="12.75">
      <c r="A73" s="30"/>
      <c r="B73" s="11" t="s">
        <v>35</v>
      </c>
      <c r="C73" s="18">
        <v>821</v>
      </c>
      <c r="D73" s="9"/>
    </row>
    <row r="74" spans="1:4" ht="12.75">
      <c r="A74" s="30"/>
      <c r="B74" s="11" t="s">
        <v>56</v>
      </c>
      <c r="C74" s="18">
        <v>-150</v>
      </c>
      <c r="D74" s="9"/>
    </row>
    <row r="75" spans="1:4" ht="12.75">
      <c r="A75" s="30">
        <v>1421</v>
      </c>
      <c r="B75" s="4" t="s">
        <v>32</v>
      </c>
      <c r="C75" s="9">
        <f>SUM(C76:C78)</f>
        <v>-31946</v>
      </c>
      <c r="D75" s="9"/>
    </row>
    <row r="76" spans="1:4" ht="12.75">
      <c r="A76" s="30"/>
      <c r="B76" s="11" t="s">
        <v>29</v>
      </c>
      <c r="C76" s="18">
        <v>-30042</v>
      </c>
      <c r="D76" s="9"/>
    </row>
    <row r="77" spans="1:4" ht="12.75">
      <c r="A77" s="30"/>
      <c r="B77" s="11" t="s">
        <v>34</v>
      </c>
      <c r="C77" s="18">
        <v>-1617</v>
      </c>
      <c r="D77" s="9"/>
    </row>
    <row r="78" spans="1:4" ht="12.75">
      <c r="A78" s="30"/>
      <c r="B78" s="11" t="s">
        <v>56</v>
      </c>
      <c r="C78" s="18">
        <v>-287</v>
      </c>
      <c r="D78" s="9"/>
    </row>
    <row r="79" spans="1:4" ht="12.75">
      <c r="A79" s="30">
        <v>1422</v>
      </c>
      <c r="B79" s="4" t="s">
        <v>33</v>
      </c>
      <c r="C79" s="9">
        <f>SUM(C80:C84)</f>
        <v>-2160</v>
      </c>
      <c r="D79" s="9"/>
    </row>
    <row r="80" spans="1:4" ht="12.75">
      <c r="A80" s="30"/>
      <c r="B80" s="34" t="s">
        <v>29</v>
      </c>
      <c r="C80" s="18">
        <v>-5120</v>
      </c>
      <c r="D80" s="9"/>
    </row>
    <row r="81" spans="1:4" ht="12.75">
      <c r="A81" s="30"/>
      <c r="B81" s="34" t="s">
        <v>34</v>
      </c>
      <c r="C81" s="18">
        <v>383</v>
      </c>
      <c r="D81" s="9"/>
    </row>
    <row r="82" spans="1:4" ht="12.75">
      <c r="A82" s="30"/>
      <c r="B82" s="34" t="s">
        <v>35</v>
      </c>
      <c r="C82" s="18">
        <v>911</v>
      </c>
      <c r="D82" s="9"/>
    </row>
    <row r="83" spans="1:4" ht="12.75">
      <c r="A83" s="30"/>
      <c r="B83" s="34" t="s">
        <v>38</v>
      </c>
      <c r="C83" s="18">
        <v>685</v>
      </c>
      <c r="D83" s="9"/>
    </row>
    <row r="84" spans="1:4" ht="12.75">
      <c r="A84" s="30"/>
      <c r="B84" s="34" t="s">
        <v>56</v>
      </c>
      <c r="C84" s="18">
        <v>981</v>
      </c>
      <c r="D84" s="9"/>
    </row>
    <row r="85" spans="1:4" ht="12.75">
      <c r="A85" s="30">
        <v>1423</v>
      </c>
      <c r="B85" s="29" t="s">
        <v>73</v>
      </c>
      <c r="C85" s="9">
        <f>SUM(C86:C87)</f>
        <v>4212</v>
      </c>
      <c r="D85" s="9"/>
    </row>
    <row r="86" spans="1:4" ht="12.75">
      <c r="A86" s="30"/>
      <c r="B86" s="34" t="s">
        <v>56</v>
      </c>
      <c r="C86" s="18">
        <v>2754</v>
      </c>
      <c r="D86" s="9"/>
    </row>
    <row r="87" spans="1:4" ht="12.75">
      <c r="A87" s="30"/>
      <c r="B87" s="34" t="s">
        <v>38</v>
      </c>
      <c r="C87" s="18">
        <v>1458</v>
      </c>
      <c r="D87" s="9"/>
    </row>
    <row r="88" spans="1:4" ht="12.75">
      <c r="A88" s="30">
        <v>1424</v>
      </c>
      <c r="B88" s="29" t="s">
        <v>37</v>
      </c>
      <c r="C88" s="9">
        <f>SUM(C89:C91)</f>
        <v>6</v>
      </c>
      <c r="D88" s="9"/>
    </row>
    <row r="89" spans="1:4" ht="12.75">
      <c r="A89" s="35"/>
      <c r="B89" s="34" t="s">
        <v>29</v>
      </c>
      <c r="C89" s="18">
        <v>2</v>
      </c>
      <c r="D89" s="9"/>
    </row>
    <row r="90" spans="1:4" ht="12.75">
      <c r="A90" s="30"/>
      <c r="B90" s="34" t="s">
        <v>38</v>
      </c>
      <c r="C90" s="18">
        <v>3</v>
      </c>
      <c r="D90" s="9"/>
    </row>
    <row r="91" spans="1:4" ht="12.75">
      <c r="A91" s="30"/>
      <c r="B91" s="34" t="s">
        <v>56</v>
      </c>
      <c r="C91" s="18">
        <v>1</v>
      </c>
      <c r="D91" s="9"/>
    </row>
    <row r="92" spans="1:4" ht="12.75">
      <c r="A92" s="30">
        <v>1425</v>
      </c>
      <c r="B92" s="4" t="s">
        <v>27</v>
      </c>
      <c r="C92" s="9">
        <f>SUM(C93:C95)</f>
        <v>732</v>
      </c>
      <c r="D92" s="9"/>
    </row>
    <row r="93" spans="1:4" ht="12.75">
      <c r="A93" s="30"/>
      <c r="B93" s="11" t="s">
        <v>29</v>
      </c>
      <c r="C93" s="18">
        <v>327</v>
      </c>
      <c r="D93" s="36"/>
    </row>
    <row r="94" spans="1:4" s="3" customFormat="1" ht="12.75">
      <c r="A94" s="30"/>
      <c r="B94" s="11" t="s">
        <v>35</v>
      </c>
      <c r="C94" s="18">
        <v>4</v>
      </c>
      <c r="D94" s="36"/>
    </row>
    <row r="95" spans="1:4" s="3" customFormat="1" ht="12.75">
      <c r="A95" s="30"/>
      <c r="B95" s="11" t="s">
        <v>56</v>
      </c>
      <c r="C95" s="18">
        <v>401</v>
      </c>
      <c r="D95" s="36"/>
    </row>
    <row r="96" spans="1:4" ht="12.75">
      <c r="A96" s="30">
        <v>1430</v>
      </c>
      <c r="B96" s="4" t="s">
        <v>23</v>
      </c>
      <c r="C96" s="9">
        <f>C97</f>
        <v>319</v>
      </c>
      <c r="D96" s="9"/>
    </row>
    <row r="97" spans="1:4" ht="12.75">
      <c r="A97" s="33"/>
      <c r="B97" s="11" t="s">
        <v>56</v>
      </c>
      <c r="C97" s="18">
        <v>319</v>
      </c>
      <c r="D97" s="18"/>
    </row>
    <row r="98" spans="1:4" ht="12.75">
      <c r="A98" s="30">
        <v>1436</v>
      </c>
      <c r="B98" s="4" t="s">
        <v>42</v>
      </c>
      <c r="C98" s="9">
        <f>SUM(C99:C105)</f>
        <v>2372</v>
      </c>
      <c r="D98" s="9"/>
    </row>
    <row r="99" spans="1:4" ht="12.75">
      <c r="A99" s="35"/>
      <c r="B99" s="11" t="s">
        <v>7</v>
      </c>
      <c r="C99" s="18">
        <v>381</v>
      </c>
      <c r="D99" s="9"/>
    </row>
    <row r="100" spans="1:4" s="3" customFormat="1" ht="12.75">
      <c r="A100" s="35"/>
      <c r="B100" s="11" t="s">
        <v>9</v>
      </c>
      <c r="C100" s="18">
        <v>50</v>
      </c>
      <c r="D100" s="9"/>
    </row>
    <row r="101" spans="1:4" ht="12.75">
      <c r="A101" s="35"/>
      <c r="B101" s="11" t="s">
        <v>41</v>
      </c>
      <c r="C101" s="18">
        <v>60</v>
      </c>
      <c r="D101" s="9"/>
    </row>
    <row r="102" spans="1:4" ht="12.75">
      <c r="A102" s="35"/>
      <c r="B102" s="11" t="s">
        <v>10</v>
      </c>
      <c r="C102" s="18">
        <v>161</v>
      </c>
      <c r="D102" s="9"/>
    </row>
    <row r="103" spans="1:4" ht="12.75">
      <c r="A103" s="35"/>
      <c r="B103" s="11" t="s">
        <v>44</v>
      </c>
      <c r="C103" s="18">
        <v>200</v>
      </c>
      <c r="D103" s="9"/>
    </row>
    <row r="104" spans="1:4" ht="12.75">
      <c r="A104" s="35"/>
      <c r="B104" s="11" t="s">
        <v>11</v>
      </c>
      <c r="C104" s="18">
        <v>1320</v>
      </c>
      <c r="D104" s="9"/>
    </row>
    <row r="105" spans="1:4" ht="12.75">
      <c r="A105" s="35"/>
      <c r="B105" s="11" t="s">
        <v>45</v>
      </c>
      <c r="C105" s="18">
        <v>200</v>
      </c>
      <c r="D105" s="9"/>
    </row>
    <row r="106" spans="1:4" ht="12.75">
      <c r="A106" s="9" t="s">
        <v>6</v>
      </c>
      <c r="B106" s="19"/>
      <c r="C106" s="9">
        <f>SUM(C30:C48)+C26+C49+C63+C68+C71+C75+C79+C85+C92+C96+C98+C88+C61+C28+C29</f>
        <v>-11756</v>
      </c>
      <c r="D106" s="9"/>
    </row>
    <row r="107" spans="1:4" ht="12.75">
      <c r="A107" s="37"/>
      <c r="B107" s="21"/>
      <c r="C107" s="9"/>
      <c r="D107" s="9"/>
    </row>
    <row r="108" spans="1:4" ht="12.75">
      <c r="A108" s="9" t="s">
        <v>52</v>
      </c>
      <c r="B108" s="21"/>
      <c r="C108" s="9"/>
      <c r="D108" s="9"/>
    </row>
    <row r="109" spans="1:4" ht="12.75">
      <c r="A109" s="37">
        <v>1806</v>
      </c>
      <c r="B109" s="21" t="s">
        <v>81</v>
      </c>
      <c r="C109" s="19"/>
      <c r="D109" s="19"/>
    </row>
    <row r="110" spans="1:4" ht="12.75">
      <c r="A110" s="37">
        <v>1842</v>
      </c>
      <c r="B110" s="21" t="s">
        <v>68</v>
      </c>
      <c r="C110" s="19"/>
      <c r="D110" s="19">
        <v>35803</v>
      </c>
    </row>
    <row r="111" spans="1:4" ht="12.75">
      <c r="A111" s="37">
        <v>1843</v>
      </c>
      <c r="B111" s="21" t="s">
        <v>53</v>
      </c>
      <c r="C111" s="9"/>
      <c r="D111" s="19">
        <v>100272</v>
      </c>
    </row>
    <row r="112" spans="1:4" ht="12.75">
      <c r="A112" s="9" t="s">
        <v>54</v>
      </c>
      <c r="B112" s="21"/>
      <c r="C112" s="9"/>
      <c r="D112" s="9">
        <f>D109+D110+D111</f>
        <v>136075</v>
      </c>
    </row>
    <row r="113" spans="1:4" ht="12.75">
      <c r="A113" s="37"/>
      <c r="B113" s="21"/>
      <c r="C113" s="9"/>
      <c r="D113" s="9"/>
    </row>
    <row r="114" spans="1:4" ht="12.75">
      <c r="A114" s="9" t="s">
        <v>130</v>
      </c>
      <c r="B114" s="60"/>
      <c r="C114" s="9"/>
      <c r="D114" s="9"/>
    </row>
    <row r="115" spans="1:4" ht="12.75">
      <c r="A115" s="38">
        <v>2875</v>
      </c>
      <c r="B115" s="39" t="s">
        <v>12</v>
      </c>
      <c r="C115" s="9"/>
      <c r="D115" s="9"/>
    </row>
    <row r="116" spans="1:4" ht="12.75">
      <c r="A116" s="19"/>
      <c r="B116" s="18" t="s">
        <v>8</v>
      </c>
      <c r="C116" s="9"/>
      <c r="D116" s="18">
        <v>115</v>
      </c>
    </row>
    <row r="117" spans="1:4" ht="12.75">
      <c r="A117" s="19"/>
      <c r="B117" s="40" t="s">
        <v>18</v>
      </c>
      <c r="C117" s="9"/>
      <c r="D117" s="18">
        <v>18</v>
      </c>
    </row>
    <row r="118" spans="1:4" ht="12.75">
      <c r="A118" s="9" t="s">
        <v>131</v>
      </c>
      <c r="B118" s="61"/>
      <c r="C118" s="9"/>
      <c r="D118" s="9">
        <f>D116+D117</f>
        <v>133</v>
      </c>
    </row>
    <row r="119" spans="1:4" ht="12.75">
      <c r="A119" s="37"/>
      <c r="B119" s="21"/>
      <c r="C119" s="9"/>
      <c r="D119" s="9"/>
    </row>
    <row r="120" spans="1:4" ht="12.75">
      <c r="A120" s="9" t="s">
        <v>28</v>
      </c>
      <c r="B120" s="41"/>
      <c r="C120" s="9"/>
      <c r="D120" s="9"/>
    </row>
    <row r="121" spans="1:4" ht="12.75">
      <c r="A121" s="19">
        <v>2305</v>
      </c>
      <c r="B121" s="41" t="s">
        <v>69</v>
      </c>
      <c r="C121" s="9"/>
      <c r="D121" s="9">
        <f>D122+D123</f>
        <v>1771</v>
      </c>
    </row>
    <row r="122" spans="1:4" ht="12.75">
      <c r="A122" s="19"/>
      <c r="B122" s="42" t="s">
        <v>30</v>
      </c>
      <c r="C122" s="9"/>
      <c r="D122" s="18">
        <v>1390</v>
      </c>
    </row>
    <row r="123" spans="1:4" ht="12.75">
      <c r="A123" s="19"/>
      <c r="B123" s="42" t="s">
        <v>31</v>
      </c>
      <c r="C123" s="9"/>
      <c r="D123" s="18">
        <v>381</v>
      </c>
    </row>
    <row r="124" spans="1:4" ht="12.75">
      <c r="A124" s="19">
        <v>2309</v>
      </c>
      <c r="B124" s="41" t="s">
        <v>9</v>
      </c>
      <c r="C124" s="9"/>
      <c r="D124" s="9">
        <f>D125+D126</f>
        <v>751</v>
      </c>
    </row>
    <row r="125" spans="1:4" ht="12.75">
      <c r="A125" s="19"/>
      <c r="B125" s="42" t="s">
        <v>30</v>
      </c>
      <c r="C125" s="9"/>
      <c r="D125" s="18">
        <v>701</v>
      </c>
    </row>
    <row r="126" spans="1:4" ht="12.75">
      <c r="A126" s="19"/>
      <c r="B126" s="42" t="s">
        <v>31</v>
      </c>
      <c r="C126" s="9"/>
      <c r="D126" s="18">
        <v>50</v>
      </c>
    </row>
    <row r="127" spans="1:4" ht="12.75">
      <c r="A127" s="19">
        <v>2310</v>
      </c>
      <c r="B127" s="41" t="s">
        <v>64</v>
      </c>
      <c r="C127" s="19"/>
      <c r="D127" s="9">
        <v>91</v>
      </c>
    </row>
    <row r="128" spans="1:4" ht="12.75">
      <c r="A128" s="19">
        <v>2315</v>
      </c>
      <c r="B128" s="41" t="s">
        <v>70</v>
      </c>
      <c r="C128" s="9"/>
      <c r="D128" s="9">
        <f>D129+D130</f>
        <v>1778</v>
      </c>
    </row>
    <row r="129" spans="1:4" ht="12.75">
      <c r="A129" s="19"/>
      <c r="B129" s="42" t="s">
        <v>30</v>
      </c>
      <c r="C129" s="9"/>
      <c r="D129" s="19">
        <v>1718</v>
      </c>
    </row>
    <row r="130" spans="1:4" ht="12.75">
      <c r="A130" s="19"/>
      <c r="B130" s="42" t="s">
        <v>31</v>
      </c>
      <c r="C130" s="9"/>
      <c r="D130" s="18">
        <v>60</v>
      </c>
    </row>
    <row r="131" spans="1:4" ht="12.75">
      <c r="A131" s="19">
        <v>2325</v>
      </c>
      <c r="B131" s="41" t="s">
        <v>83</v>
      </c>
      <c r="C131" s="9"/>
      <c r="D131" s="9">
        <f>D132+D133</f>
        <v>811</v>
      </c>
    </row>
    <row r="132" spans="1:4" ht="12.75">
      <c r="A132" s="19"/>
      <c r="B132" s="42" t="s">
        <v>30</v>
      </c>
      <c r="C132" s="9"/>
      <c r="D132" s="18">
        <v>650</v>
      </c>
    </row>
    <row r="133" spans="1:4" ht="12.75">
      <c r="A133" s="19"/>
      <c r="B133" s="42" t="s">
        <v>31</v>
      </c>
      <c r="C133" s="9"/>
      <c r="D133" s="18">
        <v>161</v>
      </c>
    </row>
    <row r="134" spans="1:4" ht="12.75">
      <c r="A134" s="19">
        <v>2330</v>
      </c>
      <c r="B134" s="41" t="s">
        <v>43</v>
      </c>
      <c r="C134" s="9"/>
      <c r="D134" s="9">
        <f>SUM(D135:D137)</f>
        <v>1041</v>
      </c>
    </row>
    <row r="135" spans="1:4" ht="12.75">
      <c r="A135" s="19"/>
      <c r="B135" s="23" t="s">
        <v>8</v>
      </c>
      <c r="C135" s="9"/>
      <c r="D135" s="18">
        <v>-62</v>
      </c>
    </row>
    <row r="136" spans="1:4" ht="12.75">
      <c r="A136" s="19"/>
      <c r="B136" s="23" t="s">
        <v>25</v>
      </c>
      <c r="C136" s="9"/>
      <c r="D136" s="18">
        <v>62</v>
      </c>
    </row>
    <row r="137" spans="1:4" ht="12.75">
      <c r="A137" s="19"/>
      <c r="B137" s="42" t="s">
        <v>30</v>
      </c>
      <c r="C137" s="9"/>
      <c r="D137" s="18">
        <v>1041</v>
      </c>
    </row>
    <row r="138" spans="1:4" ht="12.75">
      <c r="A138" s="19">
        <v>2335</v>
      </c>
      <c r="B138" s="41" t="s">
        <v>92</v>
      </c>
      <c r="C138" s="9"/>
      <c r="D138" s="9">
        <f>SUM(D139:D141)</f>
        <v>571</v>
      </c>
    </row>
    <row r="139" spans="1:4" ht="12.75">
      <c r="A139" s="19"/>
      <c r="B139" s="42" t="s">
        <v>30</v>
      </c>
      <c r="C139" s="9"/>
      <c r="D139" s="18">
        <f>371-5</f>
        <v>366</v>
      </c>
    </row>
    <row r="140" spans="1:4" ht="12.75">
      <c r="A140" s="19"/>
      <c r="B140" s="42" t="s">
        <v>39</v>
      </c>
      <c r="C140" s="9"/>
      <c r="D140" s="18">
        <v>5</v>
      </c>
    </row>
    <row r="141" spans="1:4" ht="12.75">
      <c r="A141" s="19"/>
      <c r="B141" s="42" t="s">
        <v>31</v>
      </c>
      <c r="C141" s="9"/>
      <c r="D141" s="18">
        <v>200</v>
      </c>
    </row>
    <row r="142" spans="1:4" ht="12.75">
      <c r="A142" s="19">
        <v>2345</v>
      </c>
      <c r="B142" s="41" t="s">
        <v>93</v>
      </c>
      <c r="C142" s="9"/>
      <c r="D142" s="9">
        <f>D143+D144+D145+D146</f>
        <v>2529</v>
      </c>
    </row>
    <row r="143" spans="1:4" ht="12.75">
      <c r="A143" s="19"/>
      <c r="B143" s="23" t="s">
        <v>8</v>
      </c>
      <c r="C143" s="9"/>
      <c r="D143" s="19">
        <v>-264</v>
      </c>
    </row>
    <row r="144" spans="1:4" ht="12.75">
      <c r="A144" s="19"/>
      <c r="B144" s="23" t="s">
        <v>25</v>
      </c>
      <c r="C144" s="9"/>
      <c r="D144" s="19">
        <v>264</v>
      </c>
    </row>
    <row r="145" spans="1:4" ht="12.75">
      <c r="A145" s="19"/>
      <c r="B145" s="42" t="s">
        <v>30</v>
      </c>
      <c r="C145" s="9"/>
      <c r="D145" s="18">
        <v>1209</v>
      </c>
    </row>
    <row r="146" spans="1:4" ht="12.75">
      <c r="A146" s="19"/>
      <c r="B146" s="42" t="s">
        <v>31</v>
      </c>
      <c r="C146" s="9"/>
      <c r="D146" s="18">
        <v>1320</v>
      </c>
    </row>
    <row r="147" spans="1:4" ht="12.75">
      <c r="A147" s="19">
        <v>2360</v>
      </c>
      <c r="B147" s="41" t="s">
        <v>82</v>
      </c>
      <c r="C147" s="9"/>
      <c r="D147" s="9">
        <f>D148+D149</f>
        <v>541</v>
      </c>
    </row>
    <row r="148" spans="1:4" ht="12.75">
      <c r="A148" s="19"/>
      <c r="B148" s="42" t="s">
        <v>30</v>
      </c>
      <c r="C148" s="9"/>
      <c r="D148" s="18">
        <v>341</v>
      </c>
    </row>
    <row r="149" spans="1:4" ht="12.75">
      <c r="A149" s="19"/>
      <c r="B149" s="42" t="s">
        <v>31</v>
      </c>
      <c r="C149" s="9"/>
      <c r="D149" s="18">
        <v>200</v>
      </c>
    </row>
    <row r="150" spans="1:4" ht="12.75">
      <c r="A150" s="19">
        <v>2795</v>
      </c>
      <c r="B150" s="41" t="s">
        <v>71</v>
      </c>
      <c r="C150" s="9"/>
      <c r="D150" s="9">
        <v>-23567</v>
      </c>
    </row>
    <row r="151" spans="1:4" ht="12.75">
      <c r="A151" s="19">
        <v>2850</v>
      </c>
      <c r="B151" s="41" t="s">
        <v>133</v>
      </c>
      <c r="C151" s="9"/>
      <c r="D151" s="19">
        <v>787</v>
      </c>
    </row>
    <row r="152" spans="1:4" ht="12.75">
      <c r="A152" s="44">
        <v>2875</v>
      </c>
      <c r="B152" s="39" t="s">
        <v>72</v>
      </c>
      <c r="C152" s="9"/>
      <c r="D152" s="9">
        <f>SUM(D153:D156)</f>
        <v>4464</v>
      </c>
    </row>
    <row r="153" spans="1:4" ht="12.75">
      <c r="A153" s="44"/>
      <c r="B153" s="23" t="s">
        <v>8</v>
      </c>
      <c r="C153" s="9"/>
      <c r="D153" s="18">
        <v>-9720</v>
      </c>
    </row>
    <row r="154" spans="1:4" ht="12.75">
      <c r="A154" s="44"/>
      <c r="B154" s="23" t="s">
        <v>25</v>
      </c>
      <c r="C154" s="9"/>
      <c r="D154" s="18">
        <v>4039</v>
      </c>
    </row>
    <row r="155" spans="1:4" ht="12.75">
      <c r="A155" s="19"/>
      <c r="B155" s="43" t="s">
        <v>30</v>
      </c>
      <c r="C155" s="9"/>
      <c r="D155" s="18">
        <f>10102-5</f>
        <v>10097</v>
      </c>
    </row>
    <row r="156" spans="1:4" ht="12.75">
      <c r="A156" s="19"/>
      <c r="B156" s="43" t="s">
        <v>24</v>
      </c>
      <c r="C156" s="9"/>
      <c r="D156" s="18">
        <v>48</v>
      </c>
    </row>
    <row r="157" spans="1:4" ht="12.75">
      <c r="A157" s="19">
        <v>2985</v>
      </c>
      <c r="B157" s="41" t="s">
        <v>35</v>
      </c>
      <c r="C157" s="9"/>
      <c r="D157" s="9">
        <f>SUM(D158:D159)</f>
        <v>10949</v>
      </c>
    </row>
    <row r="158" spans="1:4" ht="12.75">
      <c r="A158" s="19"/>
      <c r="B158" s="42" t="s">
        <v>30</v>
      </c>
      <c r="C158" s="9"/>
      <c r="D158" s="18">
        <v>4449</v>
      </c>
    </row>
    <row r="159" spans="1:4" s="3" customFormat="1" ht="12.75">
      <c r="A159" s="19"/>
      <c r="B159" s="42" t="s">
        <v>31</v>
      </c>
      <c r="C159" s="9"/>
      <c r="D159" s="18">
        <v>6500</v>
      </c>
    </row>
    <row r="160" spans="1:4" ht="12.75">
      <c r="A160" s="19">
        <v>2986</v>
      </c>
      <c r="B160" s="41" t="s">
        <v>132</v>
      </c>
      <c r="C160" s="9"/>
      <c r="D160" s="9">
        <v>4684</v>
      </c>
    </row>
    <row r="161" spans="1:4" ht="12.75">
      <c r="A161" s="9" t="s">
        <v>65</v>
      </c>
      <c r="B161" s="41"/>
      <c r="C161" s="9"/>
      <c r="D161" s="9">
        <f>D121+D124+D127+D128+D131+D134+D138+D142+D147+D150+D151+D152+D157+D160</f>
        <v>7201</v>
      </c>
    </row>
    <row r="162" spans="1:4" ht="12.75">
      <c r="A162" s="19"/>
      <c r="B162" s="42"/>
      <c r="C162" s="9"/>
      <c r="D162" s="9"/>
    </row>
    <row r="163" spans="1:4" ht="12.75">
      <c r="A163" s="9" t="s">
        <v>59</v>
      </c>
      <c r="B163" s="42"/>
      <c r="C163" s="9"/>
      <c r="D163" s="12"/>
    </row>
    <row r="164" spans="1:4" ht="12.75">
      <c r="A164" s="7">
        <v>3011</v>
      </c>
      <c r="B164" s="45" t="s">
        <v>66</v>
      </c>
      <c r="C164" s="19"/>
      <c r="D164" s="27">
        <v>305</v>
      </c>
    </row>
    <row r="165" spans="1:4" ht="12.75">
      <c r="A165" s="19">
        <v>3021</v>
      </c>
      <c r="B165" s="41" t="s">
        <v>58</v>
      </c>
      <c r="C165" s="9"/>
      <c r="D165" s="27">
        <f>SUM(D166:D167)</f>
        <v>-336</v>
      </c>
    </row>
    <row r="166" spans="1:4" ht="12.75">
      <c r="A166" s="19"/>
      <c r="B166" s="42" t="s">
        <v>8</v>
      </c>
      <c r="C166" s="9"/>
      <c r="D166" s="24">
        <v>-305</v>
      </c>
    </row>
    <row r="167" spans="1:4" ht="12.75">
      <c r="A167" s="19"/>
      <c r="B167" s="42" t="s">
        <v>119</v>
      </c>
      <c r="C167" s="9"/>
      <c r="D167" s="24">
        <v>-31</v>
      </c>
    </row>
    <row r="168" spans="1:4" s="3" customFormat="1" ht="12.75">
      <c r="A168" s="7">
        <v>3026</v>
      </c>
      <c r="B168" s="47" t="s">
        <v>104</v>
      </c>
      <c r="C168" s="9"/>
      <c r="D168" s="18">
        <f>SUM(D169:D170)</f>
        <v>0</v>
      </c>
    </row>
    <row r="169" spans="1:4" s="3" customFormat="1" ht="12.75">
      <c r="A169" s="7"/>
      <c r="B169" s="46" t="s">
        <v>30</v>
      </c>
      <c r="C169" s="9"/>
      <c r="D169" s="19">
        <v>2500</v>
      </c>
    </row>
    <row r="170" spans="1:4" s="3" customFormat="1" ht="12.75">
      <c r="A170" s="7"/>
      <c r="B170" s="46" t="s">
        <v>31</v>
      </c>
      <c r="C170" s="9"/>
      <c r="D170" s="19">
        <v>-2500</v>
      </c>
    </row>
    <row r="171" spans="1:4" s="3" customFormat="1" ht="12.75">
      <c r="A171" s="9" t="s">
        <v>19</v>
      </c>
      <c r="B171" s="42"/>
      <c r="C171" s="9"/>
      <c r="D171" s="9">
        <f>SUM(D164+D165)</f>
        <v>-31</v>
      </c>
    </row>
    <row r="172" spans="1:4" ht="12.75">
      <c r="A172" s="7"/>
      <c r="B172" s="23"/>
      <c r="C172" s="19"/>
      <c r="D172" s="18"/>
    </row>
    <row r="173" spans="1:4" ht="12.75">
      <c r="A173" s="6" t="s">
        <v>77</v>
      </c>
      <c r="B173" s="23"/>
      <c r="C173" s="19"/>
      <c r="D173" s="18"/>
    </row>
    <row r="174" spans="1:4" ht="12.75">
      <c r="A174" s="7">
        <v>3058</v>
      </c>
      <c r="B174" s="48" t="s">
        <v>105</v>
      </c>
      <c r="C174" s="19"/>
      <c r="D174" s="36">
        <f>SUM(D175:D176)</f>
        <v>0</v>
      </c>
    </row>
    <row r="175" spans="1:4" ht="12.75">
      <c r="A175" s="7"/>
      <c r="B175" s="42" t="s">
        <v>30</v>
      </c>
      <c r="C175" s="19"/>
      <c r="D175" s="18">
        <v>-2572</v>
      </c>
    </row>
    <row r="176" spans="1:4" ht="12.75">
      <c r="A176" s="7"/>
      <c r="B176" s="46" t="s">
        <v>86</v>
      </c>
      <c r="C176" s="19"/>
      <c r="D176" s="18">
        <v>2572</v>
      </c>
    </row>
    <row r="177" spans="1:4" ht="12.75">
      <c r="A177" s="7">
        <v>3114</v>
      </c>
      <c r="B177" s="48" t="s">
        <v>106</v>
      </c>
      <c r="C177" s="19"/>
      <c r="D177" s="6">
        <f>SUM(D178:D179)</f>
        <v>0</v>
      </c>
    </row>
    <row r="178" spans="1:4" ht="12.75">
      <c r="A178" s="7"/>
      <c r="B178" s="23" t="s">
        <v>48</v>
      </c>
      <c r="C178" s="19"/>
      <c r="D178" s="18">
        <v>320</v>
      </c>
    </row>
    <row r="179" spans="1:4" ht="12.75">
      <c r="A179" s="7"/>
      <c r="B179" s="18" t="s">
        <v>30</v>
      </c>
      <c r="C179" s="19"/>
      <c r="D179" s="18">
        <v>-320</v>
      </c>
    </row>
    <row r="180" spans="1:4" ht="12.75">
      <c r="A180" s="7">
        <v>3142</v>
      </c>
      <c r="B180" s="48" t="s">
        <v>107</v>
      </c>
      <c r="C180" s="19"/>
      <c r="D180" s="9">
        <f>SUM(D181:D182)</f>
        <v>0</v>
      </c>
    </row>
    <row r="181" spans="1:4" ht="12.75">
      <c r="A181" s="7"/>
      <c r="B181" s="42" t="s">
        <v>30</v>
      </c>
      <c r="C181" s="19"/>
      <c r="D181" s="18">
        <v>-656</v>
      </c>
    </row>
    <row r="182" spans="1:4" ht="12.75">
      <c r="A182" s="7"/>
      <c r="B182" s="46" t="s">
        <v>39</v>
      </c>
      <c r="C182" s="19"/>
      <c r="D182" s="18">
        <v>656</v>
      </c>
    </row>
    <row r="183" spans="1:4" ht="12.75">
      <c r="A183" s="7">
        <v>3145</v>
      </c>
      <c r="B183" s="47" t="s">
        <v>120</v>
      </c>
      <c r="C183" s="19"/>
      <c r="D183" s="36">
        <f>SUM(D184:D186)</f>
        <v>0</v>
      </c>
    </row>
    <row r="184" spans="1:4" ht="12.75">
      <c r="A184" s="7"/>
      <c r="B184" s="42" t="s">
        <v>30</v>
      </c>
      <c r="C184" s="19"/>
      <c r="D184" s="18">
        <v>-1000</v>
      </c>
    </row>
    <row r="185" spans="1:4" ht="12.75">
      <c r="A185" s="7"/>
      <c r="B185" s="46" t="s">
        <v>39</v>
      </c>
      <c r="C185" s="19"/>
      <c r="D185" s="18">
        <v>130</v>
      </c>
    </row>
    <row r="186" spans="1:4" ht="12.75">
      <c r="A186" s="7"/>
      <c r="B186" s="46" t="s">
        <v>51</v>
      </c>
      <c r="C186" s="19"/>
      <c r="D186" s="18">
        <v>870</v>
      </c>
    </row>
    <row r="187" spans="1:4" ht="12.75">
      <c r="A187" s="7">
        <v>3146</v>
      </c>
      <c r="B187" s="47" t="s">
        <v>47</v>
      </c>
      <c r="C187" s="19"/>
      <c r="D187" s="9">
        <f>D188+D189</f>
        <v>0</v>
      </c>
    </row>
    <row r="188" spans="1:4" ht="12.75">
      <c r="A188" s="7"/>
      <c r="B188" s="42" t="s">
        <v>30</v>
      </c>
      <c r="C188" s="19"/>
      <c r="D188" s="18">
        <v>-100</v>
      </c>
    </row>
    <row r="189" spans="1:4" ht="12.75">
      <c r="A189" s="7"/>
      <c r="B189" s="46" t="s">
        <v>39</v>
      </c>
      <c r="C189" s="19"/>
      <c r="D189" s="18">
        <v>100</v>
      </c>
    </row>
    <row r="190" spans="1:4" ht="12.75">
      <c r="A190" s="7">
        <v>3201</v>
      </c>
      <c r="B190" s="47" t="s">
        <v>108</v>
      </c>
      <c r="C190" s="19"/>
      <c r="D190" s="9">
        <f>SUM(D191:D192)</f>
        <v>0</v>
      </c>
    </row>
    <row r="191" spans="1:4" ht="12.75">
      <c r="A191" s="7"/>
      <c r="B191" s="23" t="s">
        <v>8</v>
      </c>
      <c r="C191" s="19"/>
      <c r="D191" s="18">
        <v>859</v>
      </c>
    </row>
    <row r="192" spans="1:4" ht="12.75">
      <c r="A192" s="7"/>
      <c r="B192" s="42" t="s">
        <v>30</v>
      </c>
      <c r="C192" s="19"/>
      <c r="D192" s="18">
        <v>-859</v>
      </c>
    </row>
    <row r="193" spans="1:4" ht="12.75">
      <c r="A193" s="7">
        <v>3202</v>
      </c>
      <c r="B193" s="47" t="s">
        <v>109</v>
      </c>
      <c r="C193" s="19"/>
      <c r="D193" s="9">
        <f>SUM(D194:D197)</f>
        <v>0</v>
      </c>
    </row>
    <row r="194" spans="1:4" ht="12.75">
      <c r="A194" s="7"/>
      <c r="B194" s="23" t="s">
        <v>8</v>
      </c>
      <c r="C194" s="19"/>
      <c r="D194" s="18">
        <v>-1784</v>
      </c>
    </row>
    <row r="195" spans="1:4" ht="12.75">
      <c r="A195" s="7"/>
      <c r="B195" s="23" t="s">
        <v>48</v>
      </c>
      <c r="C195" s="19"/>
      <c r="D195" s="18">
        <v>-966</v>
      </c>
    </row>
    <row r="196" spans="1:4" ht="12.75">
      <c r="A196" s="7"/>
      <c r="B196" s="18" t="s">
        <v>30</v>
      </c>
      <c r="C196" s="19"/>
      <c r="D196" s="18">
        <v>-882</v>
      </c>
    </row>
    <row r="197" spans="1:4" ht="12.75">
      <c r="A197" s="7"/>
      <c r="B197" s="46" t="s">
        <v>39</v>
      </c>
      <c r="C197" s="19"/>
      <c r="D197" s="18">
        <v>3632</v>
      </c>
    </row>
    <row r="198" spans="1:4" ht="12.75">
      <c r="A198" s="7">
        <v>3204</v>
      </c>
      <c r="B198" s="47" t="s">
        <v>110</v>
      </c>
      <c r="C198" s="19"/>
      <c r="D198" s="9">
        <f>+D199</f>
        <v>-449</v>
      </c>
    </row>
    <row r="199" spans="1:4" ht="12.75">
      <c r="A199" s="7"/>
      <c r="B199" s="18" t="s">
        <v>30</v>
      </c>
      <c r="C199" s="19"/>
      <c r="D199" s="18">
        <v>-449</v>
      </c>
    </row>
    <row r="200" spans="1:4" ht="12.75">
      <c r="A200" s="7">
        <v>3205</v>
      </c>
      <c r="B200" s="47" t="s">
        <v>78</v>
      </c>
      <c r="C200" s="19"/>
      <c r="D200" s="9">
        <f>SUM(D201:D204)</f>
        <v>0</v>
      </c>
    </row>
    <row r="201" spans="1:4" ht="12.75">
      <c r="A201" s="7"/>
      <c r="B201" s="42" t="s">
        <v>30</v>
      </c>
      <c r="C201" s="19"/>
      <c r="D201" s="18">
        <v>-5695</v>
      </c>
    </row>
    <row r="202" spans="1:4" ht="12.75">
      <c r="A202" s="7"/>
      <c r="B202" s="46" t="s">
        <v>39</v>
      </c>
      <c r="C202" s="19"/>
      <c r="D202" s="18">
        <v>5695</v>
      </c>
    </row>
    <row r="203" spans="1:4" ht="12.75">
      <c r="A203" s="7"/>
      <c r="B203" s="46" t="s">
        <v>111</v>
      </c>
      <c r="C203" s="19"/>
      <c r="D203" s="18">
        <v>4488</v>
      </c>
    </row>
    <row r="204" spans="1:4" ht="12.75">
      <c r="A204" s="7"/>
      <c r="B204" s="49" t="s">
        <v>51</v>
      </c>
      <c r="C204" s="19"/>
      <c r="D204" s="19">
        <v>-4488</v>
      </c>
    </row>
    <row r="205" spans="1:4" ht="12.75">
      <c r="A205" s="7">
        <v>3209</v>
      </c>
      <c r="B205" s="47" t="s">
        <v>112</v>
      </c>
      <c r="C205" s="19"/>
      <c r="D205" s="9">
        <f>SUM(D206:D208)</f>
        <v>0</v>
      </c>
    </row>
    <row r="206" spans="1:4" ht="12.75">
      <c r="A206" s="7"/>
      <c r="B206" s="23" t="s">
        <v>8</v>
      </c>
      <c r="C206" s="19"/>
      <c r="D206" s="18">
        <v>400</v>
      </c>
    </row>
    <row r="207" spans="1:4" ht="12.75">
      <c r="A207" s="7"/>
      <c r="B207" s="23" t="s">
        <v>48</v>
      </c>
      <c r="C207" s="19"/>
      <c r="D207" s="18">
        <v>62</v>
      </c>
    </row>
    <row r="208" spans="1:4" ht="12.75">
      <c r="A208" s="7"/>
      <c r="B208" s="46" t="s">
        <v>39</v>
      </c>
      <c r="C208" s="19"/>
      <c r="D208" s="18">
        <v>-462</v>
      </c>
    </row>
    <row r="209" spans="1:4" ht="12.75">
      <c r="A209" s="7">
        <v>3221</v>
      </c>
      <c r="B209" s="47" t="s">
        <v>113</v>
      </c>
      <c r="C209" s="19"/>
      <c r="D209" s="9">
        <f>SUM(D210:D212)</f>
        <v>-19187</v>
      </c>
    </row>
    <row r="210" spans="1:4" ht="12.75">
      <c r="A210" s="7"/>
      <c r="B210" s="23" t="s">
        <v>8</v>
      </c>
      <c r="C210" s="19"/>
      <c r="D210" s="19">
        <v>119</v>
      </c>
    </row>
    <row r="211" spans="1:4" ht="12.75">
      <c r="A211" s="7"/>
      <c r="B211" s="23" t="s">
        <v>48</v>
      </c>
      <c r="C211" s="19"/>
      <c r="D211" s="19">
        <v>18</v>
      </c>
    </row>
    <row r="212" spans="1:4" ht="12.75">
      <c r="A212" s="7"/>
      <c r="B212" s="18" t="s">
        <v>30</v>
      </c>
      <c r="C212" s="19"/>
      <c r="D212" s="19">
        <v>-19324</v>
      </c>
    </row>
    <row r="213" spans="1:4" ht="12.75">
      <c r="A213" s="7">
        <v>3222</v>
      </c>
      <c r="B213" s="47" t="s">
        <v>114</v>
      </c>
      <c r="C213" s="19"/>
      <c r="D213" s="9">
        <f>SUM(D214:D216)</f>
        <v>6917</v>
      </c>
    </row>
    <row r="214" spans="1:4" ht="12.75">
      <c r="A214" s="7"/>
      <c r="B214" s="23" t="s">
        <v>8</v>
      </c>
      <c r="C214" s="19"/>
      <c r="D214" s="19">
        <v>5784</v>
      </c>
    </row>
    <row r="215" spans="1:4" ht="12.75">
      <c r="A215" s="7"/>
      <c r="B215" s="23" t="s">
        <v>48</v>
      </c>
      <c r="C215" s="19"/>
      <c r="D215" s="19">
        <v>752</v>
      </c>
    </row>
    <row r="216" spans="1:4" ht="12.75">
      <c r="A216" s="7"/>
      <c r="B216" s="18" t="s">
        <v>30</v>
      </c>
      <c r="C216" s="19"/>
      <c r="D216" s="19">
        <v>381</v>
      </c>
    </row>
    <row r="217" spans="1:4" ht="12.75">
      <c r="A217" s="7">
        <v>3301</v>
      </c>
      <c r="B217" s="41" t="s">
        <v>79</v>
      </c>
      <c r="C217" s="19"/>
      <c r="D217" s="9">
        <f>SUM(D218:D220)</f>
        <v>0</v>
      </c>
    </row>
    <row r="218" spans="1:4" ht="12.75">
      <c r="A218" s="7"/>
      <c r="B218" s="18" t="s">
        <v>30</v>
      </c>
      <c r="C218" s="19"/>
      <c r="D218" s="18">
        <v>1011</v>
      </c>
    </row>
    <row r="219" spans="1:4" ht="12.75">
      <c r="A219" s="7"/>
      <c r="B219" s="46" t="s">
        <v>39</v>
      </c>
      <c r="C219" s="19"/>
      <c r="D219" s="18">
        <v>-1761</v>
      </c>
    </row>
    <row r="220" spans="1:4" ht="12.75">
      <c r="A220" s="7"/>
      <c r="B220" s="46" t="s">
        <v>51</v>
      </c>
      <c r="C220" s="19"/>
      <c r="D220" s="18">
        <v>750</v>
      </c>
    </row>
    <row r="221" spans="1:4" ht="12.75">
      <c r="A221" s="7">
        <v>3355</v>
      </c>
      <c r="B221" s="47" t="s">
        <v>121</v>
      </c>
      <c r="C221" s="19"/>
      <c r="D221" s="9">
        <f>D222+D223+D224</f>
        <v>0</v>
      </c>
    </row>
    <row r="222" spans="1:4" ht="12.75">
      <c r="A222" s="7"/>
      <c r="B222" s="23" t="s">
        <v>8</v>
      </c>
      <c r="C222" s="19"/>
      <c r="D222" s="18">
        <v>-1400</v>
      </c>
    </row>
    <row r="223" spans="1:4" ht="12.75">
      <c r="A223" s="7"/>
      <c r="B223" s="23" t="s">
        <v>48</v>
      </c>
      <c r="C223" s="19"/>
      <c r="D223" s="18">
        <v>-100</v>
      </c>
    </row>
    <row r="224" spans="1:4" ht="12.75">
      <c r="A224" s="7"/>
      <c r="B224" s="18" t="s">
        <v>30</v>
      </c>
      <c r="C224" s="19"/>
      <c r="D224" s="18">
        <v>1500</v>
      </c>
    </row>
    <row r="225" spans="1:4" ht="12.75">
      <c r="A225" s="7">
        <v>3412</v>
      </c>
      <c r="B225" s="47" t="s">
        <v>122</v>
      </c>
      <c r="C225" s="19"/>
      <c r="D225" s="9">
        <f>D226+D227+D228+D229+D230</f>
        <v>0</v>
      </c>
    </row>
    <row r="226" spans="1:4" ht="12.75">
      <c r="A226" s="7"/>
      <c r="B226" s="23" t="s">
        <v>8</v>
      </c>
      <c r="C226" s="19"/>
      <c r="D226" s="18">
        <v>-10000</v>
      </c>
    </row>
    <row r="227" spans="1:4" ht="12.75">
      <c r="A227" s="7"/>
      <c r="B227" s="23" t="s">
        <v>48</v>
      </c>
      <c r="C227" s="19"/>
      <c r="D227" s="18">
        <v>-400</v>
      </c>
    </row>
    <row r="228" spans="1:4" ht="12.75">
      <c r="A228" s="7"/>
      <c r="B228" s="18" t="s">
        <v>30</v>
      </c>
      <c r="C228" s="19"/>
      <c r="D228" s="18">
        <v>-17000</v>
      </c>
    </row>
    <row r="229" spans="1:4" ht="12.75">
      <c r="A229" s="7"/>
      <c r="B229" s="46" t="s">
        <v>39</v>
      </c>
      <c r="C229" s="19"/>
      <c r="D229" s="18">
        <v>26850</v>
      </c>
    </row>
    <row r="230" spans="1:4" ht="12.75">
      <c r="A230" s="7"/>
      <c r="B230" s="46" t="s">
        <v>31</v>
      </c>
      <c r="C230" s="19"/>
      <c r="D230" s="18">
        <v>550</v>
      </c>
    </row>
    <row r="231" spans="1:4" ht="12.75">
      <c r="A231" s="7">
        <v>3413</v>
      </c>
      <c r="B231" s="47" t="s">
        <v>123</v>
      </c>
      <c r="C231" s="19"/>
      <c r="D231" s="9">
        <f>D232+D233+D234+D235</f>
        <v>0</v>
      </c>
    </row>
    <row r="232" spans="1:4" ht="12.75">
      <c r="A232" s="7"/>
      <c r="B232" s="23" t="s">
        <v>8</v>
      </c>
      <c r="C232" s="19"/>
      <c r="D232" s="18">
        <v>-646</v>
      </c>
    </row>
    <row r="233" spans="1:4" ht="12.75">
      <c r="A233" s="7"/>
      <c r="B233" s="23" t="s">
        <v>48</v>
      </c>
      <c r="C233" s="19"/>
      <c r="D233" s="18">
        <v>-407</v>
      </c>
    </row>
    <row r="234" spans="1:4" ht="12.75">
      <c r="A234" s="7"/>
      <c r="B234" s="18" t="s">
        <v>30</v>
      </c>
      <c r="C234" s="19"/>
      <c r="D234" s="18">
        <v>-1000</v>
      </c>
    </row>
    <row r="235" spans="1:4" ht="12.75">
      <c r="A235" s="7"/>
      <c r="B235" s="46" t="s">
        <v>39</v>
      </c>
      <c r="C235" s="19"/>
      <c r="D235" s="18">
        <v>2053</v>
      </c>
    </row>
    <row r="236" spans="1:4" ht="12.75">
      <c r="A236" s="7">
        <v>3421</v>
      </c>
      <c r="B236" s="47" t="s">
        <v>124</v>
      </c>
      <c r="C236" s="19"/>
      <c r="D236" s="9">
        <f>D237+D238+D239</f>
        <v>0</v>
      </c>
    </row>
    <row r="237" spans="1:4" ht="12.75">
      <c r="A237" s="7"/>
      <c r="B237" s="23" t="s">
        <v>8</v>
      </c>
      <c r="C237" s="19"/>
      <c r="D237" s="18">
        <v>3020</v>
      </c>
    </row>
    <row r="238" spans="1:4" ht="12.75">
      <c r="A238" s="7"/>
      <c r="B238" s="18" t="s">
        <v>30</v>
      </c>
      <c r="C238" s="19"/>
      <c r="D238" s="18">
        <v>3700</v>
      </c>
    </row>
    <row r="239" spans="1:4" ht="12.75">
      <c r="A239" s="7"/>
      <c r="B239" s="46" t="s">
        <v>31</v>
      </c>
      <c r="C239" s="19"/>
      <c r="D239" s="18">
        <v>-6720</v>
      </c>
    </row>
    <row r="240" spans="1:4" ht="12.75">
      <c r="A240" s="6" t="s">
        <v>136</v>
      </c>
      <c r="B240" s="46"/>
      <c r="C240" s="19"/>
      <c r="D240" s="9">
        <f>+D174+D177+D180+D187+D190+D193+D198+D200+D205+D209+D213+D217+D183+D221+D225+D231+D236</f>
        <v>-12719</v>
      </c>
    </row>
    <row r="241" spans="1:4" ht="12.75">
      <c r="A241" s="7"/>
      <c r="B241" s="48"/>
      <c r="C241" s="19"/>
      <c r="D241" s="19"/>
    </row>
    <row r="242" spans="1:4" ht="12.75">
      <c r="A242" s="6" t="s">
        <v>135</v>
      </c>
      <c r="B242" s="48"/>
      <c r="C242" s="19"/>
      <c r="D242" s="19"/>
    </row>
    <row r="243" spans="1:4" ht="12.75">
      <c r="A243" s="7">
        <v>3928</v>
      </c>
      <c r="B243" s="48" t="s">
        <v>74</v>
      </c>
      <c r="C243" s="19"/>
      <c r="D243" s="9">
        <f>+D244</f>
        <v>449</v>
      </c>
    </row>
    <row r="244" spans="1:5" ht="12.75">
      <c r="A244" s="7"/>
      <c r="B244" s="50" t="s">
        <v>30</v>
      </c>
      <c r="C244" s="19"/>
      <c r="D244" s="18">
        <v>449</v>
      </c>
      <c r="E244" s="1"/>
    </row>
    <row r="245" spans="1:4" ht="12.75">
      <c r="A245" s="7">
        <v>3973</v>
      </c>
      <c r="B245" s="48" t="s">
        <v>115</v>
      </c>
      <c r="C245" s="19"/>
      <c r="D245" s="9">
        <f>SUM(D246:D248)</f>
        <v>0</v>
      </c>
    </row>
    <row r="246" spans="1:4" ht="12.75">
      <c r="A246" s="6"/>
      <c r="B246" s="23" t="s">
        <v>8</v>
      </c>
      <c r="C246" s="19"/>
      <c r="D246" s="18">
        <v>3009</v>
      </c>
    </row>
    <row r="247" spans="1:4" ht="12.75">
      <c r="A247" s="7"/>
      <c r="B247" s="23" t="s">
        <v>48</v>
      </c>
      <c r="C247" s="19"/>
      <c r="D247" s="18">
        <v>391</v>
      </c>
    </row>
    <row r="248" spans="1:4" ht="12.75">
      <c r="A248" s="7"/>
      <c r="B248" s="46" t="s">
        <v>39</v>
      </c>
      <c r="C248" s="19"/>
      <c r="D248" s="18">
        <v>-3400</v>
      </c>
    </row>
    <row r="249" spans="1:4" ht="12.75">
      <c r="A249" s="6" t="s">
        <v>137</v>
      </c>
      <c r="B249" s="48"/>
      <c r="C249" s="19"/>
      <c r="D249" s="9">
        <f>D243+D245</f>
        <v>449</v>
      </c>
    </row>
    <row r="250" spans="1:4" ht="12.75">
      <c r="A250" s="7"/>
      <c r="B250" s="48"/>
      <c r="C250" s="19"/>
      <c r="D250" s="19"/>
    </row>
    <row r="251" spans="1:4" ht="12.75">
      <c r="A251" s="6" t="s">
        <v>75</v>
      </c>
      <c r="B251" s="48"/>
      <c r="C251" s="19"/>
      <c r="D251" s="18"/>
    </row>
    <row r="252" spans="1:4" ht="12.75">
      <c r="A252" s="7">
        <v>4121</v>
      </c>
      <c r="B252" s="48" t="s">
        <v>142</v>
      </c>
      <c r="C252" s="19"/>
      <c r="D252" s="19">
        <v>-35296</v>
      </c>
    </row>
    <row r="253" spans="1:4" ht="12.75">
      <c r="A253" s="7">
        <v>4127</v>
      </c>
      <c r="B253" s="48" t="s">
        <v>117</v>
      </c>
      <c r="C253" s="19"/>
      <c r="D253" s="19">
        <v>20096</v>
      </c>
    </row>
    <row r="254" spans="1:4" ht="12.75">
      <c r="A254" s="7">
        <v>4128</v>
      </c>
      <c r="B254" s="48" t="s">
        <v>118</v>
      </c>
      <c r="C254" s="19"/>
      <c r="D254" s="19">
        <v>15200</v>
      </c>
    </row>
    <row r="255" spans="1:4" ht="12.75">
      <c r="A255" s="37">
        <v>4131</v>
      </c>
      <c r="B255" s="48" t="s">
        <v>76</v>
      </c>
      <c r="C255" s="9"/>
      <c r="D255" s="9">
        <f>D256+D257</f>
        <v>0</v>
      </c>
    </row>
    <row r="256" spans="1:4" ht="12.75">
      <c r="A256" s="37"/>
      <c r="B256" s="52" t="s">
        <v>49</v>
      </c>
      <c r="C256" s="9"/>
      <c r="D256" s="18">
        <v>37</v>
      </c>
    </row>
    <row r="257" spans="1:4" ht="12.75">
      <c r="A257" s="37"/>
      <c r="B257" s="50" t="s">
        <v>46</v>
      </c>
      <c r="C257" s="9"/>
      <c r="D257" s="18">
        <v>-37</v>
      </c>
    </row>
    <row r="258" spans="1:4" ht="12.75">
      <c r="A258" s="37">
        <v>4141</v>
      </c>
      <c r="B258" s="48" t="s">
        <v>116</v>
      </c>
      <c r="C258" s="9"/>
      <c r="D258" s="9">
        <f>SUM(D259:D260)</f>
        <v>0</v>
      </c>
    </row>
    <row r="259" spans="1:4" ht="12.75">
      <c r="A259" s="37"/>
      <c r="B259" s="52" t="s">
        <v>49</v>
      </c>
      <c r="C259" s="9"/>
      <c r="D259" s="18">
        <v>1075</v>
      </c>
    </row>
    <row r="260" spans="1:4" ht="12.75">
      <c r="A260" s="37"/>
      <c r="B260" s="50" t="s">
        <v>46</v>
      </c>
      <c r="C260" s="9"/>
      <c r="D260" s="18">
        <v>-1075</v>
      </c>
    </row>
    <row r="261" spans="1:4" ht="12.75">
      <c r="A261" s="6" t="s">
        <v>138</v>
      </c>
      <c r="B261" s="50"/>
      <c r="C261" s="9"/>
      <c r="D261" s="9">
        <f>+D253+D254+D255+D258+D252</f>
        <v>0</v>
      </c>
    </row>
    <row r="262" spans="1:4" ht="12.75">
      <c r="A262" s="37"/>
      <c r="B262" s="50"/>
      <c r="C262" s="9"/>
      <c r="D262" s="18"/>
    </row>
    <row r="263" spans="1:4" ht="12.75">
      <c r="A263" s="6" t="s">
        <v>84</v>
      </c>
      <c r="B263" s="50"/>
      <c r="C263" s="9"/>
      <c r="D263" s="18"/>
    </row>
    <row r="264" spans="1:6" ht="12.75">
      <c r="A264" s="37">
        <v>5033</v>
      </c>
      <c r="B264" s="48" t="s">
        <v>141</v>
      </c>
      <c r="C264" s="19"/>
      <c r="D264" s="19">
        <v>7273</v>
      </c>
      <c r="F264" s="1"/>
    </row>
    <row r="265" spans="1:4" ht="12.75">
      <c r="A265" s="37">
        <v>5035</v>
      </c>
      <c r="B265" s="48" t="s">
        <v>101</v>
      </c>
      <c r="C265" s="19"/>
      <c r="D265" s="19">
        <v>-150000</v>
      </c>
    </row>
    <row r="266" spans="1:4" ht="12.75">
      <c r="A266" s="51" t="s">
        <v>85</v>
      </c>
      <c r="B266" s="50"/>
      <c r="C266" s="9"/>
      <c r="D266" s="9">
        <f>+D264+D265</f>
        <v>-142727</v>
      </c>
    </row>
    <row r="267" spans="1:4" ht="12.75">
      <c r="A267" s="5"/>
      <c r="B267" s="50"/>
      <c r="C267" s="9"/>
      <c r="D267" s="9"/>
    </row>
    <row r="268" spans="1:4" ht="12.75">
      <c r="A268" s="5" t="s">
        <v>14</v>
      </c>
      <c r="B268" s="20"/>
      <c r="C268" s="9"/>
      <c r="D268" s="19"/>
    </row>
    <row r="269" spans="1:4" ht="12.75">
      <c r="A269" s="2">
        <v>6110</v>
      </c>
      <c r="B269" s="20" t="s">
        <v>80</v>
      </c>
      <c r="C269" s="9"/>
      <c r="D269" s="19">
        <v>-137</v>
      </c>
    </row>
    <row r="270" spans="1:4" ht="12.75">
      <c r="A270" s="6" t="s">
        <v>15</v>
      </c>
      <c r="B270" s="20"/>
      <c r="C270" s="9"/>
      <c r="D270" s="12">
        <f>SUM(D269:D269)</f>
        <v>-137</v>
      </c>
    </row>
    <row r="271" spans="1:4" ht="12.75">
      <c r="A271" s="8"/>
      <c r="B271" s="53"/>
      <c r="C271" s="9"/>
      <c r="D271" s="27"/>
    </row>
    <row r="272" spans="1:4" ht="12.75">
      <c r="A272" s="6" t="s">
        <v>22</v>
      </c>
      <c r="B272" s="20"/>
      <c r="C272" s="9">
        <f>C106</f>
        <v>-11756</v>
      </c>
      <c r="D272" s="12">
        <f>SUM(D270+D266+D261+D249+D240+D171+D161+D112+D118)</f>
        <v>-11756</v>
      </c>
    </row>
    <row r="273" spans="1:4" ht="12.75">
      <c r="A273" s="7"/>
      <c r="B273" s="20"/>
      <c r="C273" s="9"/>
      <c r="D273" s="9"/>
    </row>
    <row r="274" spans="1:4" ht="12.75">
      <c r="A274" s="6" t="s">
        <v>13</v>
      </c>
      <c r="B274" s="10"/>
      <c r="C274" s="9">
        <f>SUM(C272+C21)</f>
        <v>38228</v>
      </c>
      <c r="D274" s="9">
        <f>SUM(D272+D21)</f>
        <v>38228</v>
      </c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5511811023622047" bottom="0.35433070866141736" header="0.31496062992125984" footer="0.11811023622047245"/>
  <pageSetup horizontalDpi="600" verticalDpi="600" orientation="portrait" paperSize="9" scale="75" r:id="rId1"/>
  <headerFooter>
    <oddFooter>&amp;C&amp;P.oldal
</oddFooter>
  </headerFooter>
  <rowBreaks count="3" manualBreakCount="3">
    <brk id="78" max="255" man="1"/>
    <brk id="161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Koór Henrietta</cp:lastModifiedBy>
  <cp:lastPrinted>2022-01-12T15:35:13Z</cp:lastPrinted>
  <dcterms:created xsi:type="dcterms:W3CDTF">2015-04-22T08:22:53Z</dcterms:created>
  <dcterms:modified xsi:type="dcterms:W3CDTF">2022-01-20T17:44:03Z</dcterms:modified>
  <cp:category/>
  <cp:version/>
  <cp:contentType/>
  <cp:contentStatus/>
</cp:coreProperties>
</file>