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15" tabRatio="664" firstSheet="6" activeTab="11"/>
  </bookViews>
  <sheets>
    <sheet name="1a.mell " sheetId="1" r:id="rId1"/>
    <sheet name="1b.mell " sheetId="2" r:id="rId2"/>
    <sheet name="1c.mell " sheetId="3" r:id="rId3"/>
    <sheet name="2.mell" sheetId="4" r:id="rId4"/>
    <sheet name="3a.m." sheetId="5" r:id="rId5"/>
    <sheet name="3b.m." sheetId="6" r:id="rId6"/>
    <sheet name="3c.m." sheetId="7" r:id="rId7"/>
    <sheet name="3d.m." sheetId="8" r:id="rId8"/>
    <sheet name="4.mell." sheetId="9" r:id="rId9"/>
    <sheet name="5.mell. " sheetId="10" r:id="rId10"/>
    <sheet name="6.mell. " sheetId="11" r:id="rId11"/>
    <sheet name="7.mell" sheetId="12" r:id="rId12"/>
    <sheet name="8mell. " sheetId="13" r:id="rId13"/>
    <sheet name="9mell." sheetId="14" r:id="rId14"/>
    <sheet name="10.mell" sheetId="15" r:id="rId15"/>
    <sheet name="11.mell" sheetId="16" r:id="rId16"/>
    <sheet name="12.mell  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adósság">0</definedName>
    <definedName name="beruh">#REF!</definedName>
    <definedName name="beruházás">#REF!</definedName>
    <definedName name="cs8_sz_melleklet_Dim01">"="</definedName>
    <definedName name="cs8_sz_melleklet_Dim02">"="</definedName>
    <definedName name="cs8_sz_melleklet_Dim03">"="</definedName>
    <definedName name="cs8_sz_melleklet_Dim04">"="</definedName>
    <definedName name="cs8_sz_melleklet_Dim05">"="</definedName>
    <definedName name="cs8_sz_melleklet_Dim06">"="</definedName>
    <definedName name="cs8_sz_melleklet_Dim07">"="</definedName>
    <definedName name="cs8_sz_melleklet_Dim08">"="</definedName>
    <definedName name="cs8_sz_melleklet_Dim09">"="</definedName>
    <definedName name="cs8_sz_melleklet_Dim10">"="</definedName>
    <definedName name="cs8_sz_melleklet_Dim11">"="</definedName>
    <definedName name="cs8_sz_melleklet_Dim12">"="</definedName>
    <definedName name="cs8_sz_mellekletAnchor">#REF!</definedName>
    <definedName name="cs9_sz_melleklet_Dim01">"="</definedName>
    <definedName name="cs9_sz_melleklet_Dim02">"="</definedName>
    <definedName name="cs9_sz_melleklet_Dim03">"="</definedName>
    <definedName name="cs9_sz_melleklet_Dim04">"="</definedName>
    <definedName name="cs9_sz_melleklet_Dim05">"="</definedName>
    <definedName name="cs9_sz_melleklet_Dim06">"="</definedName>
    <definedName name="cs9_sz_melleklet_Dim07">"="</definedName>
    <definedName name="cs9_sz_melleklet_Dim08">"="</definedName>
    <definedName name="cs9_sz_melleklet_Dim09">"="</definedName>
    <definedName name="cs9_sz_melleklet_Dim10">"="</definedName>
    <definedName name="cs9_sz_melleklet_Dim11">"="</definedName>
    <definedName name="cs9_sz_melleklet_Dim12">"="</definedName>
    <definedName name="cs9_sz_mellekletAnchor">#REF!</definedName>
    <definedName name="csAlapy_rendeleti_tabla_excel_Dim01">"="</definedName>
    <definedName name="csAlapy_rendeleti_tabla_excel_Dim02">"="</definedName>
    <definedName name="csAlapy_rendeleti_tabla_excel_Dim03">"="</definedName>
    <definedName name="csAlapy_rendeleti_tabla_excel_Dim04">"="</definedName>
    <definedName name="csAlapy_rendeleti_tabla_excel_Dim05">"="</definedName>
    <definedName name="csAlapy_rendeleti_tabla_excel_Dim06">"="</definedName>
    <definedName name="csAlapy_rendeleti_tabla_excel_Dim07">"="</definedName>
    <definedName name="csAlapy_rendeleti_tabla_excel_Dim08">"="</definedName>
    <definedName name="csAlapy_rendeleti_tabla_excel_Dim09">"="</definedName>
    <definedName name="csAlapy_rendeleti_tabla_excel_Dim10">"="</definedName>
    <definedName name="csAlapy_rendeleti_tabla_excel_Dim11">"="</definedName>
    <definedName name="csAlapy_rendeleti_tabla_excel_Dim12">"="</definedName>
    <definedName name="csAllowDetailBudgeting">1</definedName>
    <definedName name="csAllowLocalConsolidation">1</definedName>
    <definedName name="csAlt_spec_iskola_rendeleti_tabla_excel_Dim01">"="</definedName>
    <definedName name="csAlt_spec_iskola_rendeleti_tabla_excel_Dim02">"="</definedName>
    <definedName name="csAlt_spec_iskola_rendeleti_tabla_excel_Dim03">"="</definedName>
    <definedName name="csAlt_spec_iskola_rendeleti_tabla_excel_Dim04">"="</definedName>
    <definedName name="csAlt_spec_iskola_rendeleti_tabla_excel_Dim05">"="</definedName>
    <definedName name="csAlt_spec_iskola_rendeleti_tabla_excel_Dim06">"="</definedName>
    <definedName name="csAlt_spec_iskola_rendeleti_tabla_excel_Dim07">"="</definedName>
    <definedName name="csAlt_spec_iskola_rendeleti_tabla_excel_Dim08">"="</definedName>
    <definedName name="csAlt_spec_iskola_rendeleti_tabla_excel_Dim09">"="</definedName>
    <definedName name="csAlt_spec_iskola_rendeleti_tabla_excel_Dim10">"="</definedName>
    <definedName name="csAlt_spec_iskola_rendeleti_tabla_excel_Dim11">"="</definedName>
    <definedName name="csAlt_spec_iskola_rendeleti_tabla_excel_Dim12">"="</definedName>
    <definedName name="csAppName">"FlFcBkFmGhGaFj@bAeDmE`CoA`DbAk"</definedName>
    <definedName name="csArany_Janos_rendeleti_tabla_excel_Dim01">"="</definedName>
    <definedName name="csArany_Janos_rendeleti_tabla_excel_Dim02">"="</definedName>
    <definedName name="csArany_Janos_rendeleti_tabla_excel_Dim03">"="</definedName>
    <definedName name="csArany_Janos_rendeleti_tabla_excel_Dim04">"="</definedName>
    <definedName name="csArany_Janos_rendeleti_tabla_excel_Dim05">"="</definedName>
    <definedName name="csArany_Janos_rendeleti_tabla_excel_Dim06">"="</definedName>
    <definedName name="csArany_Janos_rendeleti_tabla_excel_Dim07">"="</definedName>
    <definedName name="csArany_Janos_rendeleti_tabla_excel_Dim08">"="</definedName>
    <definedName name="csArany_Janos_rendeleti_tabla_excel_Dim09">"="</definedName>
    <definedName name="csArany_Janos_rendeleti_tabla_excel_Dim10">"="</definedName>
    <definedName name="csArany_Janos_rendeleti_tabla_excel_Dim11">"="</definedName>
    <definedName name="csArany_Janos_rendeleti_tabla_excel_Dim12">"="</definedName>
    <definedName name="csberuhazas_felujitas_Dim01">"="</definedName>
    <definedName name="csberuhazas_felujitas_Dim02">"="</definedName>
    <definedName name="csberuhazas_felujitas_Dim03">"="</definedName>
    <definedName name="csberuhazas_felujitas_Dim04">"="</definedName>
    <definedName name="csberuhazas_felujitas_Dim05">"="</definedName>
    <definedName name="csberuhazas_felujitas_Dim06">"="</definedName>
    <definedName name="csberuhazas_felujitas_Dim07">"="</definedName>
    <definedName name="csberuhazas_felujitas_Dim08">"="</definedName>
    <definedName name="csberuhazas_felujitas_Dim09">"="</definedName>
    <definedName name="csberuhazas_felujitas_Dim10">"="</definedName>
    <definedName name="csberuhazas_felujitas_Dim11">"="</definedName>
    <definedName name="csberuhazas_felujitas_Dim12">#REF!</definedName>
    <definedName name="csberuhazas_felujitasAnchor">#REF!</definedName>
    <definedName name="csBottyan_rendeleti_tabla_excel_Dim01">"="</definedName>
    <definedName name="csBottyan_rendeleti_tabla_excel_Dim02">"="</definedName>
    <definedName name="csBottyan_rendeleti_tabla_excel_Dim03">"="</definedName>
    <definedName name="csBottyan_rendeleti_tabla_excel_Dim04">"="</definedName>
    <definedName name="csBottyan_rendeleti_tabla_excel_Dim05">"="</definedName>
    <definedName name="csBottyan_rendeleti_tabla_excel_Dim06">"="</definedName>
    <definedName name="csBottyan_rendeleti_tabla_excel_Dim07">"="</definedName>
    <definedName name="csBottyan_rendeleti_tabla_excel_Dim08">"="</definedName>
    <definedName name="csBottyan_rendeleti_tabla_excel_Dim09">"="</definedName>
    <definedName name="csBottyan_rendeleti_tabla_excel_Dim10">"="</definedName>
    <definedName name="csBottyan_rendeleti_tabla_excel_Dim11">"="</definedName>
    <definedName name="csBottyan_rendeleti_tabla_excel_Dim12">"="</definedName>
    <definedName name="csceltartalekok_Dim01">"="</definedName>
    <definedName name="csceltartalekok_Dim02">"="</definedName>
    <definedName name="csceltartalekok_Dim03">"="</definedName>
    <definedName name="csceltartalekok_Dim04">"="</definedName>
    <definedName name="csceltartalekok_Dim05">"="</definedName>
    <definedName name="csceltartalekok_Dim06">"="</definedName>
    <definedName name="csceltartalekok_Dim07">"="</definedName>
    <definedName name="csceltartalekok_Dim08">"="</definedName>
    <definedName name="csceltartalekok_Dim09">"="</definedName>
    <definedName name="csceltartalekok_Dim10">"="</definedName>
    <definedName name="csceltartalekok_Dim11">"="</definedName>
    <definedName name="csceltartalekok_Dim12">#REF!</definedName>
    <definedName name="csceltartalekokAnchor">#REF!</definedName>
    <definedName name="csCigany_rendeleti_tabla_Dim01">"="</definedName>
    <definedName name="csCigany_rendeleti_tabla_Dim02">"="</definedName>
    <definedName name="csCigany_rendeleti_tabla_Dim03">"="</definedName>
    <definedName name="csCigany_rendeleti_tabla_Dim04">"="</definedName>
    <definedName name="csCigany_rendeleti_tabla_Dim05">"="</definedName>
    <definedName name="csCigany_rendeleti_tabla_Dim06">"="</definedName>
    <definedName name="csCigany_rendeleti_tabla_Dim07">"="</definedName>
    <definedName name="csCigany_rendeleti_tabla_Dim08">"="</definedName>
    <definedName name="csCigany_rendeleti_tabla_Dim09">"="</definedName>
    <definedName name="csCigany_rendeleti_tabla_Dim10">"="</definedName>
    <definedName name="csCigany_rendeleti_tabla_Dim11">"="</definedName>
    <definedName name="csCigany_rendeleti_tabla_Dim12">"="</definedName>
    <definedName name="csCigany_rendeleti_tablaAnchor">#REF!</definedName>
    <definedName name="csDesignMode">1</definedName>
    <definedName name="csDetailBudgetingURL">"FlFcBkFmGhGaD`@c@eEj@oFdFhEdAlAgEoE`@iAeBmBdDkAn@fDoEgFdCcEeEfAaEkEhAjEcBgFoDi@d@aAeGdCkCgAjCkA`DmEbAnDnAnBdDjEaCbDkDaGf@eEbAm@bDlDaE`GbBfBmDlAb@c"</definedName>
    <definedName name="csEotvos_gimn_rendeleti_tabla_excel_Dim01">"="</definedName>
    <definedName name="csEotvos_gimn_rendeleti_tabla_excel_Dim02">"="</definedName>
    <definedName name="csEotvos_gimn_rendeleti_tabla_excel_Dim03">"="</definedName>
    <definedName name="csEotvos_gimn_rendeleti_tabla_excel_Dim04">"="</definedName>
    <definedName name="csEotvos_gimn_rendeleti_tabla_excel_Dim05">"="</definedName>
    <definedName name="csEotvos_gimn_rendeleti_tabla_excel_Dim06">"="</definedName>
    <definedName name="csEotvos_gimn_rendeleti_tabla_excel_Dim07">"="</definedName>
    <definedName name="csEotvos_gimn_rendeleti_tabla_excel_Dim08">"="</definedName>
    <definedName name="csEotvos_gimn_rendeleti_tabla_excel_Dim09">"="</definedName>
    <definedName name="csEotvos_gimn_rendeleti_tabla_excel_Dim10">"="</definedName>
    <definedName name="csEotvos_gimn_rendeleti_tabla_excel_Dim11">"="</definedName>
    <definedName name="csEotvos_gimn_rendeleti_tabla_excel_Dim12">"="</definedName>
    <definedName name="csEotvos_szakkozep_rendeleti_tabla_excel_Dim01">"="</definedName>
    <definedName name="csEotvos_szakkozep_rendeleti_tabla_excel_Dim02">"="</definedName>
    <definedName name="csEotvos_szakkozep_rendeleti_tabla_excel_Dim03">"="</definedName>
    <definedName name="csEotvos_szakkozep_rendeleti_tabla_excel_Dim04">"="</definedName>
    <definedName name="csEotvos_szakkozep_rendeleti_tabla_excel_Dim05">"="</definedName>
    <definedName name="csEotvos_szakkozep_rendeleti_tabla_excel_Dim06">"="</definedName>
    <definedName name="csEotvos_szakkozep_rendeleti_tabla_excel_Dim07">"="</definedName>
    <definedName name="csEotvos_szakkozep_rendeleti_tabla_excel_Dim08">"="</definedName>
    <definedName name="csEotvos_szakkozep_rendeleti_tabla_excel_Dim09">"="</definedName>
    <definedName name="csEotvos_szakkozep_rendeleti_tabla_excel_Dim10">"="</definedName>
    <definedName name="csEotvos_szakkozep_rendeleti_tabla_excel_Dim11">"="</definedName>
    <definedName name="csEotvos_szakkozep_rendeleti_tabla_excel_Dim12">"="</definedName>
    <definedName name="csErkel_rendeleti_tabla_excel_Dim01">"="</definedName>
    <definedName name="csErkel_rendeleti_tabla_excel_Dim02">"="</definedName>
    <definedName name="csErkel_rendeleti_tabla_excel_Dim03">"="</definedName>
    <definedName name="csErkel_rendeleti_tabla_excel_Dim04">"="</definedName>
    <definedName name="csErkel_rendeleti_tabla_excel_Dim05">"="</definedName>
    <definedName name="csErkel_rendeleti_tabla_excel_Dim06">"="</definedName>
    <definedName name="csErkel_rendeleti_tabla_excel_Dim07">"="</definedName>
    <definedName name="csErkel_rendeleti_tabla_excel_Dim08">"="</definedName>
    <definedName name="csErkel_rendeleti_tabla_excel_Dim09">"="</definedName>
    <definedName name="csErkel_rendeleti_tabla_excel_Dim10">"="</definedName>
    <definedName name="csErkel_rendeleti_tabla_excel_Dim11">"="</definedName>
    <definedName name="csErkel_rendeleti_tabla_excel_Dim12">"="</definedName>
    <definedName name="csEsthajnal_rendeleti_tabla_excel_Dim01">"="</definedName>
    <definedName name="csEsthajnal_rendeleti_tabla_excel_Dim02">"="</definedName>
    <definedName name="csEsthajnal_rendeleti_tabla_excel_Dim03">"="</definedName>
    <definedName name="csEsthajnal_rendeleti_tabla_excel_Dim04">"="</definedName>
    <definedName name="csEsthajnal_rendeleti_tabla_excel_Dim05">"="</definedName>
    <definedName name="csEsthajnal_rendeleti_tabla_excel_Dim06">"="</definedName>
    <definedName name="csEsthajnal_rendeleti_tabla_excel_Dim07">"="</definedName>
    <definedName name="csEsthajnal_rendeleti_tabla_excel_Dim08">"="</definedName>
    <definedName name="csEsthajnal_rendeleti_tabla_excel_Dim09">"="</definedName>
    <definedName name="csEsthajnal_rendeleti_tabla_excel_Dim10">"="</definedName>
    <definedName name="csEsthajnal_rendeleti_tabla_excel_Dim11">"="</definedName>
    <definedName name="csEsthajnal_rendeleti_tabla_excel_Dim12">"="</definedName>
    <definedName name="csexcel_Cigany_rend_tabla_konc_Dim01">"="</definedName>
    <definedName name="csexcel_Cigany_rend_tabla_konc_Dim02">"="</definedName>
    <definedName name="csexcel_Cigany_rend_tabla_konc_Dim03">"="</definedName>
    <definedName name="csexcel_Cigany_rend_tabla_konc_Dim04">"="</definedName>
    <definedName name="csexcel_Cigany_rend_tabla_konc_Dim05">"="</definedName>
    <definedName name="csexcel_Cigany_rend_tabla_konc_Dim06">"="</definedName>
    <definedName name="csexcel_Cigany_rend_tabla_konc_Dim07">"="</definedName>
    <definedName name="csexcel_Cigany_rend_tabla_konc_Dim08">"="</definedName>
    <definedName name="csexcel_Cigany_rend_tabla_konc_Dim09">"="</definedName>
    <definedName name="csexcel_Cigany_rend_tabla_konc_Dim10">"="</definedName>
    <definedName name="csexcel_Cigany_rend_tabla_konc_Dim11">"="</definedName>
    <definedName name="csexcel_Cigany_rend_tabla_konc_Dim12">"="</definedName>
    <definedName name="csexcel_int_alapy_Dim01">"="</definedName>
    <definedName name="csexcel_int_alapy_Dim02">"="</definedName>
    <definedName name="csexcel_int_alapy_Dim03">"="</definedName>
    <definedName name="csexcel_int_alapy_Dim04">"="</definedName>
    <definedName name="csexcel_int_alapy_Dim05">"="</definedName>
    <definedName name="csexcel_int_alapy_Dim06">"="</definedName>
    <definedName name="csexcel_int_alapy_Dim07">"="</definedName>
    <definedName name="csexcel_int_alapy_Dim08">"="</definedName>
    <definedName name="csexcel_int_alapy_Dim09">"="</definedName>
    <definedName name="csexcel_int_alapy_Dim10">"="</definedName>
    <definedName name="csexcel_int_alapy_Dim11">"="</definedName>
    <definedName name="csexcel_int_alapy_Dim12">"="</definedName>
    <definedName name="csexcel_int_alapy_konc_Dim01">"="</definedName>
    <definedName name="csexcel_int_alapy_konc_Dim02">"="</definedName>
    <definedName name="csexcel_int_alapy_konc_Dim03">"="</definedName>
    <definedName name="csexcel_int_alapy_konc_Dim04">"="</definedName>
    <definedName name="csexcel_int_alapy_konc_Dim05">"="</definedName>
    <definedName name="csexcel_int_alapy_konc_Dim06">"="</definedName>
    <definedName name="csexcel_int_alapy_konc_Dim07">"="</definedName>
    <definedName name="csexcel_int_alapy_konc_Dim08">"="</definedName>
    <definedName name="csexcel_int_alapy_konc_Dim09">"="</definedName>
    <definedName name="csexcel_int_alapy_konc_Dim10">"="</definedName>
    <definedName name="csexcel_int_alapy_konc_Dim11">"="</definedName>
    <definedName name="csexcel_int_alapy_konc_Dim12">"="</definedName>
    <definedName name="csexcel_int_alapyAnchor">'[12]Alapy'!#REF!</definedName>
    <definedName name="csexcel_int_alt_spec_isk_Dim01">"="</definedName>
    <definedName name="csexcel_int_alt_spec_isk_Dim02">"="</definedName>
    <definedName name="csexcel_int_alt_spec_isk_Dim03">"="</definedName>
    <definedName name="csexcel_int_alt_spec_isk_Dim04">"="</definedName>
    <definedName name="csexcel_int_alt_spec_isk_Dim05">"="</definedName>
    <definedName name="csexcel_int_alt_spec_isk_Dim06">"="</definedName>
    <definedName name="csexcel_int_alt_spec_isk_Dim07">"="</definedName>
    <definedName name="csexcel_int_alt_spec_isk_Dim08">"="</definedName>
    <definedName name="csexcel_int_alt_spec_isk_Dim09">"="</definedName>
    <definedName name="csexcel_int_alt_spec_isk_Dim10">"="</definedName>
    <definedName name="csexcel_int_alt_spec_isk_Dim11">"="</definedName>
    <definedName name="csexcel_int_alt_spec_isk_Dim12">"="</definedName>
    <definedName name="csexcel_int_alt_spec_isk_konc_Dim01">"="</definedName>
    <definedName name="csexcel_int_alt_spec_isk_konc_Dim02">"="</definedName>
    <definedName name="csexcel_int_alt_spec_isk_konc_Dim03">"="</definedName>
    <definedName name="csexcel_int_alt_spec_isk_konc_Dim04">"="</definedName>
    <definedName name="csexcel_int_alt_spec_isk_konc_Dim05">"="</definedName>
    <definedName name="csexcel_int_alt_spec_isk_konc_Dim06">"="</definedName>
    <definedName name="csexcel_int_alt_spec_isk_konc_Dim07">"="</definedName>
    <definedName name="csexcel_int_alt_spec_isk_konc_Dim08">"="</definedName>
    <definedName name="csexcel_int_alt_spec_isk_konc_Dim09">"="</definedName>
    <definedName name="csexcel_int_alt_spec_isk_konc_Dim10">"="</definedName>
    <definedName name="csexcel_int_alt_spec_isk_konc_Dim11">"="</definedName>
    <definedName name="csexcel_int_alt_spec_isk_konc_Dim12">"="</definedName>
    <definedName name="csexcel_int_alt_spec_iskAnchor">'[12]Óvoda,Ált.spec.isk'!#REF!</definedName>
    <definedName name="csexcel_int_arany_janos_Dim01">"="</definedName>
    <definedName name="csexcel_int_arany_janos_Dim02">"="</definedName>
    <definedName name="csexcel_int_arany_janos_Dim03">"="</definedName>
    <definedName name="csexcel_int_arany_janos_Dim04">"="</definedName>
    <definedName name="csexcel_int_arany_janos_Dim05">"="</definedName>
    <definedName name="csexcel_int_arany_janos_Dim06">"="</definedName>
    <definedName name="csexcel_int_arany_janos_Dim07">"="</definedName>
    <definedName name="csexcel_int_arany_janos_Dim08">"="</definedName>
    <definedName name="csexcel_int_arany_janos_Dim09">"="</definedName>
    <definedName name="csexcel_int_arany_janos_Dim10">"="</definedName>
    <definedName name="csexcel_int_arany_janos_Dim11">"="</definedName>
    <definedName name="csexcel_int_arany_janos_Dim12">"="</definedName>
    <definedName name="csexcel_int_arany_janosAnchor">#REF!</definedName>
    <definedName name="csexcel_int_bottyan_Dim01">"="</definedName>
    <definedName name="csexcel_int_bottyan_Dim02">"="</definedName>
    <definedName name="csexcel_int_bottyan_Dim03">"="</definedName>
    <definedName name="csexcel_int_bottyan_Dim04">"="</definedName>
    <definedName name="csexcel_int_bottyan_Dim05">"="</definedName>
    <definedName name="csexcel_int_bottyan_Dim06">"="</definedName>
    <definedName name="csexcel_int_bottyan_Dim07">"="</definedName>
    <definedName name="csexcel_int_bottyan_Dim08">"="</definedName>
    <definedName name="csexcel_int_bottyan_Dim09">"="</definedName>
    <definedName name="csexcel_int_bottyan_Dim10">"="</definedName>
    <definedName name="csexcel_int_bottyan_Dim11">"="</definedName>
    <definedName name="csexcel_int_bottyan_Dim12">"="</definedName>
    <definedName name="csexcel_int_bottyan_konc_Dim01">"="</definedName>
    <definedName name="csexcel_int_bottyan_konc_Dim02">"="</definedName>
    <definedName name="csexcel_int_bottyan_konc_Dim03">"="</definedName>
    <definedName name="csexcel_int_bottyan_konc_Dim04">"="</definedName>
    <definedName name="csexcel_int_bottyan_konc_Dim05">"="</definedName>
    <definedName name="csexcel_int_bottyan_konc_Dim06">"="</definedName>
    <definedName name="csexcel_int_bottyan_konc_Dim07">"="</definedName>
    <definedName name="csexcel_int_bottyan_konc_Dim08">"="</definedName>
    <definedName name="csexcel_int_bottyan_konc_Dim09">"="</definedName>
    <definedName name="csexcel_int_bottyan_konc_Dim10">"="</definedName>
    <definedName name="csexcel_int_bottyan_konc_Dim11">"="</definedName>
    <definedName name="csexcel_int_bottyan_konc_Dim12">"="</definedName>
    <definedName name="csexcel_int_bottyan_koncAnchor">#REF!</definedName>
    <definedName name="csexcel_int_bottyanAnchor">#REF!</definedName>
    <definedName name="csexcel_int_eotvos_gimn_Dim01">"="</definedName>
    <definedName name="csexcel_int_eotvos_gimn_Dim02">"="</definedName>
    <definedName name="csexcel_int_eotvos_gimn_Dim03">"="</definedName>
    <definedName name="csexcel_int_eotvos_gimn_Dim04">"="</definedName>
    <definedName name="csexcel_int_eotvos_gimn_Dim05">"="</definedName>
    <definedName name="csexcel_int_eotvos_gimn_Dim06">"="</definedName>
    <definedName name="csexcel_int_eotvos_gimn_Dim07">"="</definedName>
    <definedName name="csexcel_int_eotvos_gimn_Dim08">"="</definedName>
    <definedName name="csexcel_int_eotvos_gimn_Dim09">"="</definedName>
    <definedName name="csexcel_int_eotvos_gimn_Dim10">"="</definedName>
    <definedName name="csexcel_int_eotvos_gimn_Dim11">"="</definedName>
    <definedName name="csexcel_int_eotvos_gimn_Dim12">"="</definedName>
    <definedName name="csexcel_int_eotvos_gimnAnchor">#REF!</definedName>
    <definedName name="csexcel_int_eotvos_szakk_Dim01">"="</definedName>
    <definedName name="csexcel_int_eotvos_szakk_Dim02">"="</definedName>
    <definedName name="csexcel_int_eotvos_szakk_Dim03">"="</definedName>
    <definedName name="csexcel_int_eotvos_szakk_Dim04">"="</definedName>
    <definedName name="csexcel_int_eotvos_szakk_Dim05">"="</definedName>
    <definedName name="csexcel_int_eotvos_szakk_Dim06">"="</definedName>
    <definedName name="csexcel_int_eotvos_szakk_Dim07">"="</definedName>
    <definedName name="csexcel_int_eotvos_szakk_Dim08">"="</definedName>
    <definedName name="csexcel_int_eotvos_szakk_Dim09">"="</definedName>
    <definedName name="csexcel_int_eotvos_szakk_Dim10">"="</definedName>
    <definedName name="csexcel_int_eotvos_szakk_Dim11">"="</definedName>
    <definedName name="csexcel_int_eotvos_szakk_Dim12">"="</definedName>
    <definedName name="csexcel_int_eotvos_szakk_konc_Dim01">"="</definedName>
    <definedName name="csexcel_int_eotvos_szakk_konc_Dim02">"="</definedName>
    <definedName name="csexcel_int_eotvos_szakk_konc_Dim03">"="</definedName>
    <definedName name="csexcel_int_eotvos_szakk_konc_Dim04">"="</definedName>
    <definedName name="csexcel_int_eotvos_szakk_konc_Dim05">"="</definedName>
    <definedName name="csexcel_int_eotvos_szakk_konc_Dim06">"="</definedName>
    <definedName name="csexcel_int_eotvos_szakk_konc_Dim07">"="</definedName>
    <definedName name="csexcel_int_eotvos_szakk_konc_Dim08">"="</definedName>
    <definedName name="csexcel_int_eotvos_szakk_konc_Dim09">"="</definedName>
    <definedName name="csexcel_int_eotvos_szakk_konc_Dim10">"="</definedName>
    <definedName name="csexcel_int_eotvos_szakk_konc_Dim11">"="</definedName>
    <definedName name="csexcel_int_eotvos_szakk_konc_Dim12">"="</definedName>
    <definedName name="csexcel_int_eotvos_szakkAnchor">'[12]Eötvös Szakk.'!#REF!</definedName>
    <definedName name="csexcel_int_erkel_Dim01">"="</definedName>
    <definedName name="csexcel_int_erkel_Dim02">"="</definedName>
    <definedName name="csexcel_int_erkel_Dim03">"="</definedName>
    <definedName name="csexcel_int_erkel_Dim04">"="</definedName>
    <definedName name="csexcel_int_erkel_Dim05">"="</definedName>
    <definedName name="csexcel_int_erkel_Dim06">"="</definedName>
    <definedName name="csexcel_int_erkel_Dim07">"="</definedName>
    <definedName name="csexcel_int_erkel_Dim08">"="</definedName>
    <definedName name="csexcel_int_erkel_Dim09">"="</definedName>
    <definedName name="csexcel_int_erkel_Dim10">"="</definedName>
    <definedName name="csexcel_int_erkel_Dim11">"="</definedName>
    <definedName name="csexcel_int_erkel_Dim12">"="</definedName>
    <definedName name="csexcel_int_erkel_konc_Dim01">"="</definedName>
    <definedName name="csexcel_int_erkel_konc_Dim02">"="</definedName>
    <definedName name="csexcel_int_erkel_konc_Dim03">"="</definedName>
    <definedName name="csexcel_int_erkel_konc_Dim04">"="</definedName>
    <definedName name="csexcel_int_erkel_konc_Dim05">"="</definedName>
    <definedName name="csexcel_int_erkel_konc_Dim06">"="</definedName>
    <definedName name="csexcel_int_erkel_konc_Dim07">"="</definedName>
    <definedName name="csexcel_int_erkel_konc_Dim08">"="</definedName>
    <definedName name="csexcel_int_erkel_konc_Dim09">"="</definedName>
    <definedName name="csexcel_int_erkel_konc_Dim10">"="</definedName>
    <definedName name="csexcel_int_erkel_konc_Dim11">"="</definedName>
    <definedName name="csexcel_int_erkel_konc_Dim12">"="</definedName>
    <definedName name="csexcel_int_erkelAnchor">'[12]Erkel'!#REF!</definedName>
    <definedName name="csexcel_int_esthajnal_Dim01">"="</definedName>
    <definedName name="csexcel_int_esthajnal_Dim02">"="</definedName>
    <definedName name="csexcel_int_esthajnal_Dim03">"="</definedName>
    <definedName name="csexcel_int_esthajnal_Dim04">"="</definedName>
    <definedName name="csexcel_int_esthajnal_Dim05">"="</definedName>
    <definedName name="csexcel_int_esthajnal_Dim06">"="</definedName>
    <definedName name="csexcel_int_esthajnal_Dim07">"="</definedName>
    <definedName name="csexcel_int_esthajnal_Dim08">"="</definedName>
    <definedName name="csexcel_int_esthajnal_Dim09">"="</definedName>
    <definedName name="csexcel_int_esthajnal_Dim10">"="</definedName>
    <definedName name="csexcel_int_esthajnal_Dim11">"="</definedName>
    <definedName name="csexcel_int_esthajnal_Dim12">"="</definedName>
    <definedName name="csexcel_int_esthajnalAnchor">#REF!</definedName>
    <definedName name="csexcel_int_feichtinger_Dim01">"="</definedName>
    <definedName name="csexcel_int_feichtinger_Dim02">"="</definedName>
    <definedName name="csexcel_int_feichtinger_Dim03">"="</definedName>
    <definedName name="csexcel_int_feichtinger_Dim04">"="</definedName>
    <definedName name="csexcel_int_feichtinger_Dim05">"="</definedName>
    <definedName name="csexcel_int_feichtinger_Dim06">"="</definedName>
    <definedName name="csexcel_int_feichtinger_Dim07">"="</definedName>
    <definedName name="csexcel_int_feichtinger_Dim08">"="</definedName>
    <definedName name="csexcel_int_feichtinger_Dim09">"="</definedName>
    <definedName name="csexcel_int_feichtinger_Dim10">"="</definedName>
    <definedName name="csexcel_int_feichtinger_Dim11">"="</definedName>
    <definedName name="csexcel_int_feichtinger_Dim12">"="</definedName>
    <definedName name="csexcel_int_feichtingerAnchor">#REF!</definedName>
    <definedName name="csexcel_int_fogy_o_tokodaltaro_Dim01">"="</definedName>
    <definedName name="csexcel_int_fogy_o_tokodaltaro_Dim02">"="</definedName>
    <definedName name="csexcel_int_fogy_o_tokodaltaro_Dim03">"="</definedName>
    <definedName name="csexcel_int_fogy_o_tokodaltaro_Dim04">"="</definedName>
    <definedName name="csexcel_int_fogy_o_tokodaltaro_Dim05">"="</definedName>
    <definedName name="csexcel_int_fogy_o_tokodaltaro_Dim06">"="</definedName>
    <definedName name="csexcel_int_fogy_o_tokodaltaro_Dim07">"="</definedName>
    <definedName name="csexcel_int_fogy_o_tokodaltaro_Dim08">"="</definedName>
    <definedName name="csexcel_int_fogy_o_tokodaltaro_Dim09">"="</definedName>
    <definedName name="csexcel_int_fogy_o_tokodaltaro_Dim10">"="</definedName>
    <definedName name="csexcel_int_fogy_o_tokodaltaro_Dim11">"="</definedName>
    <definedName name="csexcel_int_fogy_o_tokodaltaro_Dim12">"="</definedName>
    <definedName name="csexcel_int_fogy_o_tokodaltaroAnchor">#REF!</definedName>
    <definedName name="csexcel_int_geza_Dim01">"="</definedName>
    <definedName name="csexcel_int_geza_Dim02">"="</definedName>
    <definedName name="csexcel_int_geza_Dim03">"="</definedName>
    <definedName name="csexcel_int_geza_Dim04">"="</definedName>
    <definedName name="csexcel_int_geza_Dim05">"="</definedName>
    <definedName name="csexcel_int_geza_Dim06">"="</definedName>
    <definedName name="csexcel_int_geza_Dim07">"="</definedName>
    <definedName name="csexcel_int_geza_Dim08">"="</definedName>
    <definedName name="csexcel_int_geza_Dim09">"="</definedName>
    <definedName name="csexcel_int_geza_Dim10">"="</definedName>
    <definedName name="csexcel_int_geza_Dim11">"="</definedName>
    <definedName name="csexcel_int_geza_Dim12">"="</definedName>
    <definedName name="csexcel_int_geza_konc_Dim01">"="</definedName>
    <definedName name="csexcel_int_geza_konc_Dim02">"="</definedName>
    <definedName name="csexcel_int_geza_konc_Dim03">"="</definedName>
    <definedName name="csexcel_int_geza_konc_Dim04">"="</definedName>
    <definedName name="csexcel_int_geza_konc_Dim05">"="</definedName>
    <definedName name="csexcel_int_geza_konc_Dim06">"="</definedName>
    <definedName name="csexcel_int_geza_konc_Dim07">"="</definedName>
    <definedName name="csexcel_int_geza_konc_Dim08">"="</definedName>
    <definedName name="csexcel_int_geza_konc_Dim09">"="</definedName>
    <definedName name="csexcel_int_geza_konc_Dim10">"="</definedName>
    <definedName name="csexcel_int_geza_konc_Dim11">"="</definedName>
    <definedName name="csexcel_int_geza_konc_Dim12">"="</definedName>
    <definedName name="csexcel_int_gezaAnchor">'[12]Géza'!#REF!</definedName>
    <definedName name="csexcel_int_gyszgy_Dim01">"="</definedName>
    <definedName name="csexcel_int_gyszgy_Dim02">"="</definedName>
    <definedName name="csexcel_int_gyszgy_Dim03">"="</definedName>
    <definedName name="csexcel_int_gyszgy_Dim04">"="</definedName>
    <definedName name="csexcel_int_gyszgy_Dim05">"="</definedName>
    <definedName name="csexcel_int_gyszgy_Dim06">"="</definedName>
    <definedName name="csexcel_int_gyszgy_Dim07">"="</definedName>
    <definedName name="csexcel_int_gyszgy_Dim08">"="</definedName>
    <definedName name="csexcel_int_gyszgy_Dim09">"="</definedName>
    <definedName name="csexcel_int_gyszgy_Dim10">"="</definedName>
    <definedName name="csexcel_int_gyszgy_Dim11">"="</definedName>
    <definedName name="csexcel_int_gyszgy_Dim12">"="</definedName>
    <definedName name="csexcel_int_gyszgy_konc_Dim01">"="</definedName>
    <definedName name="csexcel_int_gyszgy_konc_Dim02">"="</definedName>
    <definedName name="csexcel_int_gyszgy_konc_Dim03">"="</definedName>
    <definedName name="csexcel_int_gyszgy_konc_Dim04">"="</definedName>
    <definedName name="csexcel_int_gyszgy_konc_Dim05">"="</definedName>
    <definedName name="csexcel_int_gyszgy_konc_Dim06">"="</definedName>
    <definedName name="csexcel_int_gyszgy_konc_Dim07">"="</definedName>
    <definedName name="csexcel_int_gyszgy_konc_Dim08">"="</definedName>
    <definedName name="csexcel_int_gyszgy_konc_Dim09">"="</definedName>
    <definedName name="csexcel_int_gyszgy_konc_Dim10">"="</definedName>
    <definedName name="csexcel_int_gyszgy_konc_Dim11">"="</definedName>
    <definedName name="csexcel_int_gyszgy_konc_Dim12">"="</definedName>
    <definedName name="csexcel_int_gyszgy_koncAnchor">#REF!</definedName>
    <definedName name="csexcel_int_gyszgyAnchor">#REF!</definedName>
    <definedName name="csexcel_int_hegyhati_Dim01">"="</definedName>
    <definedName name="csexcel_int_hegyhati_Dim02">"="</definedName>
    <definedName name="csexcel_int_hegyhati_Dim03">"="</definedName>
    <definedName name="csexcel_int_hegyhati_Dim04">"="</definedName>
    <definedName name="csexcel_int_hegyhati_Dim05">"="</definedName>
    <definedName name="csexcel_int_hegyhati_Dim06">"="</definedName>
    <definedName name="csexcel_int_hegyhati_Dim07">"="</definedName>
    <definedName name="csexcel_int_hegyhati_Dim08">"="</definedName>
    <definedName name="csexcel_int_hegyhati_Dim09">"="</definedName>
    <definedName name="csexcel_int_hegyhati_Dim10">"="</definedName>
    <definedName name="csexcel_int_hegyhati_Dim11">"="</definedName>
    <definedName name="csexcel_int_hegyhati_Dim12">"="</definedName>
    <definedName name="csexcel_int_hegyhati_konc_Dim01">"="</definedName>
    <definedName name="csexcel_int_hegyhati_konc_Dim02">"="</definedName>
    <definedName name="csexcel_int_hegyhati_konc_Dim03">"="</definedName>
    <definedName name="csexcel_int_hegyhati_konc_Dim04">"="</definedName>
    <definedName name="csexcel_int_hegyhati_konc_Dim05">"="</definedName>
    <definedName name="csexcel_int_hegyhati_konc_Dim06">"="</definedName>
    <definedName name="csexcel_int_hegyhati_konc_Dim07">"="</definedName>
    <definedName name="csexcel_int_hegyhati_konc_Dim08">"="</definedName>
    <definedName name="csexcel_int_hegyhati_konc_Dim09">"="</definedName>
    <definedName name="csexcel_int_hegyhati_konc_Dim10">"="</definedName>
    <definedName name="csexcel_int_hegyhati_konc_Dim11">"="</definedName>
    <definedName name="csexcel_int_hegyhati_konc_Dim12">"="</definedName>
    <definedName name="csexcel_int_hegyhati_koncAnchor">#REF!</definedName>
    <definedName name="csexcel_int_hegyhatiAnchor">#REF!</definedName>
    <definedName name="csexcel_int_integralt_szoc_Dim01">"="</definedName>
    <definedName name="csexcel_int_integralt_szoc_Dim02">"="</definedName>
    <definedName name="csexcel_int_integralt_szoc_Dim03">"="</definedName>
    <definedName name="csexcel_int_integralt_szoc_Dim04">"="</definedName>
    <definedName name="csexcel_int_integralt_szoc_Dim05">"="</definedName>
    <definedName name="csexcel_int_integralt_szoc_Dim06">"="</definedName>
    <definedName name="csexcel_int_integralt_szoc_Dim07">"="</definedName>
    <definedName name="csexcel_int_integralt_szoc_Dim08">"="</definedName>
    <definedName name="csexcel_int_integralt_szoc_Dim09">"="</definedName>
    <definedName name="csexcel_int_integralt_szoc_Dim10">"="</definedName>
    <definedName name="csexcel_int_integralt_szoc_Dim11">"="</definedName>
    <definedName name="csexcel_int_integralt_szoc_Dim12">"="</definedName>
    <definedName name="csexcel_int_integralt_szoc_konc_Dim01">"="</definedName>
    <definedName name="csexcel_int_integralt_szoc_konc_Dim02">"="</definedName>
    <definedName name="csexcel_int_integralt_szoc_konc_Dim03">"="</definedName>
    <definedName name="csexcel_int_integralt_szoc_konc_Dim04">"="</definedName>
    <definedName name="csexcel_int_integralt_szoc_konc_Dim05">"="</definedName>
    <definedName name="csexcel_int_integralt_szoc_konc_Dim06">"="</definedName>
    <definedName name="csexcel_int_integralt_szoc_konc_Dim07">"="</definedName>
    <definedName name="csexcel_int_integralt_szoc_konc_Dim08">"="</definedName>
    <definedName name="csexcel_int_integralt_szoc_konc_Dim09">"="</definedName>
    <definedName name="csexcel_int_integralt_szoc_konc_Dim10">"="</definedName>
    <definedName name="csexcel_int_integralt_szoc_konc_Dim11">"="</definedName>
    <definedName name="csexcel_int_integralt_szoc_konc_Dim12">"="</definedName>
    <definedName name="csexcel_int_integralt_szocAnchor">'[12]Integrált szoc'!#REF!</definedName>
    <definedName name="csexcel_int_javorka_Dim01">"="</definedName>
    <definedName name="csexcel_int_javorka_Dim02">"="</definedName>
    <definedName name="csexcel_int_javorka_Dim03">"="</definedName>
    <definedName name="csexcel_int_javorka_Dim04">"="</definedName>
    <definedName name="csexcel_int_javorka_Dim05">"="</definedName>
    <definedName name="csexcel_int_javorka_Dim06">"="</definedName>
    <definedName name="csexcel_int_javorka_Dim07">"="</definedName>
    <definedName name="csexcel_int_javorka_Dim08">"="</definedName>
    <definedName name="csexcel_int_javorka_Dim09">"="</definedName>
    <definedName name="csexcel_int_javorka_Dim10">"="</definedName>
    <definedName name="csexcel_int_javorka_Dim11">"="</definedName>
    <definedName name="csexcel_int_javorka_Dim12">"="</definedName>
    <definedName name="csexcel_int_javorka_konc_Dim01">"="</definedName>
    <definedName name="csexcel_int_javorka_konc_Dim02">"="</definedName>
    <definedName name="csexcel_int_javorka_konc_Dim03">"="</definedName>
    <definedName name="csexcel_int_javorka_konc_Dim04">"="</definedName>
    <definedName name="csexcel_int_javorka_konc_Dim05">"="</definedName>
    <definedName name="csexcel_int_javorka_konc_Dim06">"="</definedName>
    <definedName name="csexcel_int_javorka_konc_Dim07">"="</definedName>
    <definedName name="csexcel_int_javorka_konc_Dim08">"="</definedName>
    <definedName name="csexcel_int_javorka_konc_Dim09">"="</definedName>
    <definedName name="csexcel_int_javorka_konc_Dim10">"="</definedName>
    <definedName name="csexcel_int_javorka_konc_Dim11">"="</definedName>
    <definedName name="csexcel_int_javorka_konc_Dim12">"="</definedName>
    <definedName name="csexcel_int_Javorka_rendeleti_tabla_Dim01">"="</definedName>
    <definedName name="csexcel_int_Javorka_rendeleti_tabla_Dim02">"="</definedName>
    <definedName name="csexcel_int_Javorka_rendeleti_tabla_Dim03">"="</definedName>
    <definedName name="csexcel_int_Javorka_rendeleti_tabla_Dim04">"="</definedName>
    <definedName name="csexcel_int_Javorka_rendeleti_tabla_Dim05">"="</definedName>
    <definedName name="csexcel_int_Javorka_rendeleti_tabla_Dim06">"="</definedName>
    <definedName name="csexcel_int_Javorka_rendeleti_tabla_Dim07">"="</definedName>
    <definedName name="csexcel_int_Javorka_rendeleti_tabla_Dim08">"="</definedName>
    <definedName name="csexcel_int_Javorka_rendeleti_tabla_Dim09">"="</definedName>
    <definedName name="csexcel_int_Javorka_rendeleti_tabla_Dim10">"="</definedName>
    <definedName name="csexcel_int_Javorka_rendeleti_tabla_Dim11">"="</definedName>
    <definedName name="csexcel_int_Javorka_rendeleti_tabla_Dim12">"="</definedName>
    <definedName name="csexcel_int_Javorka_rendeleti_tablaAnchor">#REF!</definedName>
    <definedName name="csexcel_int_javorkaAnchor">'[12]Jávorka'!#REF!</definedName>
    <definedName name="csexcel_int_jokai_Dim01">"="</definedName>
    <definedName name="csexcel_int_jokai_Dim02">"="</definedName>
    <definedName name="csexcel_int_jokai_Dim03">"="</definedName>
    <definedName name="csexcel_int_jokai_Dim04">"="</definedName>
    <definedName name="csexcel_int_jokai_Dim05">"="</definedName>
    <definedName name="csexcel_int_jokai_Dim06">"="</definedName>
    <definedName name="csexcel_int_jokai_Dim07">"="</definedName>
    <definedName name="csexcel_int_jokai_Dim08">"="</definedName>
    <definedName name="csexcel_int_jokai_Dim09">"="</definedName>
    <definedName name="csexcel_int_jokai_Dim10">"="</definedName>
    <definedName name="csexcel_int_jokai_Dim11">"="</definedName>
    <definedName name="csexcel_int_jokai_Dim12">"="</definedName>
    <definedName name="csexcel_int_jokaiAnchor">#REF!</definedName>
    <definedName name="csexcel_int_konyvtar_Dim01">"="</definedName>
    <definedName name="csexcel_int_konyvtar_Dim02">"="</definedName>
    <definedName name="csexcel_int_konyvtar_Dim03">"="</definedName>
    <definedName name="csexcel_int_konyvtar_Dim04">"="</definedName>
    <definedName name="csexcel_int_konyvtar_Dim05">"="</definedName>
    <definedName name="csexcel_int_konyvtar_Dim06">"="</definedName>
    <definedName name="csexcel_int_konyvtar_Dim07">"="</definedName>
    <definedName name="csexcel_int_konyvtar_Dim08">"="</definedName>
    <definedName name="csexcel_int_konyvtar_Dim09">"="</definedName>
    <definedName name="csexcel_int_konyvtar_Dim10">"="</definedName>
    <definedName name="csexcel_int_konyvtar_Dim11">"="</definedName>
    <definedName name="csexcel_int_konyvtar_Dim12">"="</definedName>
    <definedName name="csexcel_int_konyvtar_konc_Dim01">"="</definedName>
    <definedName name="csexcel_int_konyvtar_konc_Dim02">"="</definedName>
    <definedName name="csexcel_int_konyvtar_konc_Dim03">"="</definedName>
    <definedName name="csexcel_int_konyvtar_konc_Dim04">"="</definedName>
    <definedName name="csexcel_int_konyvtar_konc_Dim05">"="</definedName>
    <definedName name="csexcel_int_konyvtar_konc_Dim06">"="</definedName>
    <definedName name="csexcel_int_konyvtar_konc_Dim07">"="</definedName>
    <definedName name="csexcel_int_konyvtar_konc_Dim08">"="</definedName>
    <definedName name="csexcel_int_konyvtar_konc_Dim09">"="</definedName>
    <definedName name="csexcel_int_konyvtar_konc_Dim10">"="</definedName>
    <definedName name="csexcel_int_konyvtar_konc_Dim11">"="</definedName>
    <definedName name="csexcel_int_konyvtar_konc_Dim12">"="</definedName>
    <definedName name="csexcel_int_konyvtarAnchor">'[12]Könyvtár'!#REF!</definedName>
    <definedName name="csexcel_int_korhaz_Dim01">"="</definedName>
    <definedName name="csexcel_int_korhaz_Dim02">"="</definedName>
    <definedName name="csexcel_int_korhaz_Dim03">"="</definedName>
    <definedName name="csexcel_int_korhaz_Dim04">"="</definedName>
    <definedName name="csexcel_int_korhaz_Dim05">"="</definedName>
    <definedName name="csexcel_int_korhaz_Dim06">"="</definedName>
    <definedName name="csexcel_int_korhaz_Dim07">"="</definedName>
    <definedName name="csexcel_int_korhaz_Dim08">"="</definedName>
    <definedName name="csexcel_int_korhaz_Dim09">"="</definedName>
    <definedName name="csexcel_int_korhaz_Dim10">"="</definedName>
    <definedName name="csexcel_int_korhaz_Dim11">"="</definedName>
    <definedName name="csexcel_int_korhaz_Dim12">"="</definedName>
    <definedName name="csexcel_int_korhaz_konc_Dim01">"="</definedName>
    <definedName name="csexcel_int_korhaz_konc_Dim02">"="</definedName>
    <definedName name="csexcel_int_korhaz_konc_Dim03">"="</definedName>
    <definedName name="csexcel_int_korhaz_konc_Dim04">"="</definedName>
    <definedName name="csexcel_int_korhaz_konc_Dim05">"="</definedName>
    <definedName name="csexcel_int_korhaz_konc_Dim06">"="</definedName>
    <definedName name="csexcel_int_korhaz_konc_Dim07">"="</definedName>
    <definedName name="csexcel_int_korhaz_konc_Dim08">"="</definedName>
    <definedName name="csexcel_int_korhaz_konc_Dim09">"="</definedName>
    <definedName name="csexcel_int_korhaz_konc_Dim10">"="</definedName>
    <definedName name="csexcel_int_korhaz_konc_Dim11">"="</definedName>
    <definedName name="csexcel_int_korhaz_konc_Dim12">"="</definedName>
    <definedName name="csexcel_int_korhazAnchor">'[12]Kórház'!#REF!</definedName>
    <definedName name="csexcel_int_kozepfoku_koll_Dim01">"="</definedName>
    <definedName name="csexcel_int_kozepfoku_koll_Dim02">"="</definedName>
    <definedName name="csexcel_int_kozepfoku_koll_Dim03">"="</definedName>
    <definedName name="csexcel_int_kozepfoku_koll_Dim04">"="</definedName>
    <definedName name="csexcel_int_kozepfoku_koll_Dim05">"="</definedName>
    <definedName name="csexcel_int_kozepfoku_koll_Dim06">"="</definedName>
    <definedName name="csexcel_int_kozepfoku_koll_Dim07">"="</definedName>
    <definedName name="csexcel_int_kozepfoku_koll_Dim08">"="</definedName>
    <definedName name="csexcel_int_kozepfoku_koll_Dim09">"="</definedName>
    <definedName name="csexcel_int_kozepfoku_koll_Dim10">"="</definedName>
    <definedName name="csexcel_int_kozepfoku_koll_Dim11">"="</definedName>
    <definedName name="csexcel_int_kozepfoku_koll_Dim12">"="</definedName>
    <definedName name="csexcel_int_kozepfoku_koll_konc_Dim01">"="</definedName>
    <definedName name="csexcel_int_kozepfoku_koll_konc_Dim02">"="</definedName>
    <definedName name="csexcel_int_kozepfoku_koll_konc_Dim03">"="</definedName>
    <definedName name="csexcel_int_kozepfoku_koll_konc_Dim04">"="</definedName>
    <definedName name="csexcel_int_kozepfoku_koll_konc_Dim05">"="</definedName>
    <definedName name="csexcel_int_kozepfoku_koll_konc_Dim06">"="</definedName>
    <definedName name="csexcel_int_kozepfoku_koll_konc_Dim07">"="</definedName>
    <definedName name="csexcel_int_kozepfoku_koll_konc_Dim08">"="</definedName>
    <definedName name="csexcel_int_kozepfoku_koll_konc_Dim09">"="</definedName>
    <definedName name="csexcel_int_kozepfoku_koll_konc_Dim10">"="</definedName>
    <definedName name="csexcel_int_kozepfoku_koll_konc_Dim11">"="</definedName>
    <definedName name="csexcel_int_kozepfoku_koll_konc_Dim12">"="</definedName>
    <definedName name="csexcel_int_kozepfoku_koll_koncAnchor">#REF!</definedName>
    <definedName name="csexcel_int_kozepfoku_kollAnchor">#REF!</definedName>
    <definedName name="csexcel_int_kultsar_Dim01">"="</definedName>
    <definedName name="csexcel_int_kultsar_Dim02">"="</definedName>
    <definedName name="csexcel_int_kultsar_Dim03">"="</definedName>
    <definedName name="csexcel_int_kultsar_Dim04">"="</definedName>
    <definedName name="csexcel_int_kultsar_Dim05">"="</definedName>
    <definedName name="csexcel_int_kultsar_Dim06">"="</definedName>
    <definedName name="csexcel_int_kultsar_Dim07">"="</definedName>
    <definedName name="csexcel_int_kultsar_Dim08">"="</definedName>
    <definedName name="csexcel_int_kultsar_Dim09">"="</definedName>
    <definedName name="csexcel_int_kultsar_Dim10">"="</definedName>
    <definedName name="csexcel_int_kultsar_Dim11">"="</definedName>
    <definedName name="csexcel_int_kultsar_Dim12">"="</definedName>
    <definedName name="csexcel_int_kultsar_konc_Dim01">"="</definedName>
    <definedName name="csexcel_int_kultsar_konc_Dim02">"="</definedName>
    <definedName name="csexcel_int_kultsar_konc_Dim03">"="</definedName>
    <definedName name="csexcel_int_kultsar_konc_Dim04">"="</definedName>
    <definedName name="csexcel_int_kultsar_konc_Dim05">"="</definedName>
    <definedName name="csexcel_int_kultsar_konc_Dim06">"="</definedName>
    <definedName name="csexcel_int_kultsar_konc_Dim07">"="</definedName>
    <definedName name="csexcel_int_kultsar_konc_Dim08">"="</definedName>
    <definedName name="csexcel_int_kultsar_konc_Dim09">"="</definedName>
    <definedName name="csexcel_int_kultsar_konc_Dim10">"="</definedName>
    <definedName name="csexcel_int_kultsar_konc_Dim11">"="</definedName>
    <definedName name="csexcel_int_kultsar_konc_Dim12">"="</definedName>
    <definedName name="csexcel_int_kultsarAnchor">'[12]Kultsar'!#REF!</definedName>
    <definedName name="csexcel_int_leveltar_Dim01">"="</definedName>
    <definedName name="csexcel_int_leveltar_Dim02">"="</definedName>
    <definedName name="csexcel_int_leveltar_Dim03">"="</definedName>
    <definedName name="csexcel_int_leveltar_Dim04">"="</definedName>
    <definedName name="csexcel_int_leveltar_Dim05">"="</definedName>
    <definedName name="csexcel_int_leveltar_Dim06">"="</definedName>
    <definedName name="csexcel_int_leveltar_Dim07">"="</definedName>
    <definedName name="csexcel_int_leveltar_Dim08">"="</definedName>
    <definedName name="csexcel_int_leveltar_Dim09">"="</definedName>
    <definedName name="csexcel_int_leveltar_Dim10">"="</definedName>
    <definedName name="csexcel_int_leveltar_Dim11">"="</definedName>
    <definedName name="csexcel_int_leveltar_Dim12">"="</definedName>
    <definedName name="csexcel_int_leveltar_konc_Dim01">"="</definedName>
    <definedName name="csexcel_int_leveltar_konc_Dim02">"="</definedName>
    <definedName name="csexcel_int_leveltar_konc_Dim03">"="</definedName>
    <definedName name="csexcel_int_leveltar_konc_Dim04">"="</definedName>
    <definedName name="csexcel_int_leveltar_konc_Dim05">"="</definedName>
    <definedName name="csexcel_int_leveltar_konc_Dim06">"="</definedName>
    <definedName name="csexcel_int_leveltar_konc_Dim07">"="</definedName>
    <definedName name="csexcel_int_leveltar_konc_Dim08">"="</definedName>
    <definedName name="csexcel_int_leveltar_konc_Dim09">"="</definedName>
    <definedName name="csexcel_int_leveltar_konc_Dim10">"="</definedName>
    <definedName name="csexcel_int_leveltar_konc_Dim11">"="</definedName>
    <definedName name="csexcel_int_leveltar_konc_Dim12">"="</definedName>
    <definedName name="csexcel_int_leveltarAnchor">'[12]Levéltár'!#REF!</definedName>
    <definedName name="csexcel_int_meri_Dim01">"="</definedName>
    <definedName name="csexcel_int_meri_Dim02">"="</definedName>
    <definedName name="csexcel_int_meri_Dim03">"="</definedName>
    <definedName name="csexcel_int_meri_Dim04">"="</definedName>
    <definedName name="csexcel_int_meri_Dim05">"="</definedName>
    <definedName name="csexcel_int_meri_Dim06">"="</definedName>
    <definedName name="csexcel_int_meri_Dim07">"="</definedName>
    <definedName name="csexcel_int_meri_Dim08">"="</definedName>
    <definedName name="csexcel_int_meri_Dim09">"="</definedName>
    <definedName name="csexcel_int_meri_Dim10">"="</definedName>
    <definedName name="csexcel_int_meri_Dim11">"="</definedName>
    <definedName name="csexcel_int_meri_Dim12">"="</definedName>
    <definedName name="csexcel_int_meri_konc_Dim01">"="</definedName>
    <definedName name="csexcel_int_meri_konc_Dim02">"="</definedName>
    <definedName name="csexcel_int_meri_konc_Dim03">"="</definedName>
    <definedName name="csexcel_int_meri_konc_Dim04">"="</definedName>
    <definedName name="csexcel_int_meri_konc_Dim05">"="</definedName>
    <definedName name="csexcel_int_meri_konc_Dim06">"="</definedName>
    <definedName name="csexcel_int_meri_konc_Dim07">"="</definedName>
    <definedName name="csexcel_int_meri_konc_Dim08">"="</definedName>
    <definedName name="csexcel_int_meri_konc_Dim09">"="</definedName>
    <definedName name="csexcel_int_meri_konc_Dim10">"="</definedName>
    <definedName name="csexcel_int_meri_konc_Dim11">"="</definedName>
    <definedName name="csexcel_int_meri_konc_Dim12">"="</definedName>
    <definedName name="csexcel_int_meriAnchor">'[12]MERI'!#REF!</definedName>
    <definedName name="csexcel_int_mora_Dim01">"="</definedName>
    <definedName name="csexcel_int_mora_Dim02">"="</definedName>
    <definedName name="csexcel_int_mora_Dim03">"="</definedName>
    <definedName name="csexcel_int_mora_Dim04">"="</definedName>
    <definedName name="csexcel_int_mora_Dim05">"="</definedName>
    <definedName name="csexcel_int_mora_Dim06">"="</definedName>
    <definedName name="csexcel_int_mora_Dim07">"="</definedName>
    <definedName name="csexcel_int_mora_Dim08">"="</definedName>
    <definedName name="csexcel_int_mora_Dim09">"="</definedName>
    <definedName name="csexcel_int_mora_Dim10">"="</definedName>
    <definedName name="csexcel_int_mora_Dim11">"="</definedName>
    <definedName name="csexcel_int_mora_Dim12">"="</definedName>
    <definedName name="csexcel_int_mora_konc_Dim01">"="</definedName>
    <definedName name="csexcel_int_mora_konc_Dim02">"="</definedName>
    <definedName name="csexcel_int_mora_konc_Dim03">"="</definedName>
    <definedName name="csexcel_int_mora_konc_Dim04">"="</definedName>
    <definedName name="csexcel_int_mora_konc_Dim05">"="</definedName>
    <definedName name="csexcel_int_mora_konc_Dim06">"="</definedName>
    <definedName name="csexcel_int_mora_konc_Dim07">"="</definedName>
    <definedName name="csexcel_int_mora_konc_Dim08">"="</definedName>
    <definedName name="csexcel_int_mora_konc_Dim09">"="</definedName>
    <definedName name="csexcel_int_mora_konc_Dim10">"="</definedName>
    <definedName name="csexcel_int_mora_konc_Dim11">"="</definedName>
    <definedName name="csexcel_int_mora_konc_Dim12">"="</definedName>
    <definedName name="csexcel_int_mora_koncAnchor">#REF!</definedName>
    <definedName name="csexcel_int_moraAnchor">#REF!</definedName>
    <definedName name="csexcel_int_muzeum_Dim01">"="</definedName>
    <definedName name="csexcel_int_muzeum_Dim02">"="</definedName>
    <definedName name="csexcel_int_muzeum_Dim03">"="</definedName>
    <definedName name="csexcel_int_muzeum_Dim04">"="</definedName>
    <definedName name="csexcel_int_muzeum_Dim05">"="</definedName>
    <definedName name="csexcel_int_muzeum_Dim06">"="</definedName>
    <definedName name="csexcel_int_muzeum_Dim07">"="</definedName>
    <definedName name="csexcel_int_muzeum_Dim08">"="</definedName>
    <definedName name="csexcel_int_muzeum_Dim09">"="</definedName>
    <definedName name="csexcel_int_muzeum_Dim10">"="</definedName>
    <definedName name="csexcel_int_muzeum_Dim11">"="</definedName>
    <definedName name="csexcel_int_muzeum_Dim12">"="</definedName>
    <definedName name="csexcel_int_muzeum_konc_Dim01">"="</definedName>
    <definedName name="csexcel_int_muzeum_konc_Dim02">"="</definedName>
    <definedName name="csexcel_int_muzeum_konc_Dim03">"="</definedName>
    <definedName name="csexcel_int_muzeum_konc_Dim04">"="</definedName>
    <definedName name="csexcel_int_muzeum_konc_Dim05">"="</definedName>
    <definedName name="csexcel_int_muzeum_konc_Dim06">"="</definedName>
    <definedName name="csexcel_int_muzeum_konc_Dim07">"="</definedName>
    <definedName name="csexcel_int_muzeum_konc_Dim08">"="</definedName>
    <definedName name="csexcel_int_muzeum_konc_Dim09">"="</definedName>
    <definedName name="csexcel_int_muzeum_konc_Dim10">"="</definedName>
    <definedName name="csexcel_int_muzeum_konc_Dim11">"="</definedName>
    <definedName name="csexcel_int_muzeum_konc_Dim12">"="</definedName>
    <definedName name="csexcel_int_muzeumAnchor">'[12]Múzeum'!#REF!</definedName>
    <definedName name="csexcel_int_pedagogiai_gyermekved_szaksz_konc_Dim01">"="</definedName>
    <definedName name="csexcel_int_pedagogiai_gyermekved_szaksz_konc_Dim02">"="</definedName>
    <definedName name="csexcel_int_pedagogiai_gyermekved_szaksz_konc_Dim03">"="</definedName>
    <definedName name="csexcel_int_pedagogiai_gyermekved_szaksz_konc_Dim04">"="</definedName>
    <definedName name="csexcel_int_pedagogiai_gyermekved_szaksz_konc_Dim05">"="</definedName>
    <definedName name="csexcel_int_pedagogiai_gyermekved_szaksz_konc_Dim06">"="</definedName>
    <definedName name="csexcel_int_pedagogiai_gyermekved_szaksz_konc_Dim07">"="</definedName>
    <definedName name="csexcel_int_pedagogiai_gyermekved_szaksz_konc_Dim08">"="</definedName>
    <definedName name="csexcel_int_pedagogiai_gyermekved_szaksz_konc_Dim09">"="</definedName>
    <definedName name="csexcel_int_pedagogiai_gyermekved_szaksz_konc_Dim10">"="</definedName>
    <definedName name="csexcel_int_pedagogiai_gyermekved_szaksz_konc_Dim11">"="</definedName>
    <definedName name="csexcel_int_pedagogiai_gyermekved_szaksz_konc_Dim12">"="</definedName>
    <definedName name="csexcel_int_pszichiatria_Dim01">"="</definedName>
    <definedName name="csexcel_int_pszichiatria_Dim02">"="</definedName>
    <definedName name="csexcel_int_pszichiatria_Dim03">"="</definedName>
    <definedName name="csexcel_int_pszichiatria_Dim04">"="</definedName>
    <definedName name="csexcel_int_pszichiatria_Dim05">"="</definedName>
    <definedName name="csexcel_int_pszichiatria_Dim06">"="</definedName>
    <definedName name="csexcel_int_pszichiatria_Dim07">"="</definedName>
    <definedName name="csexcel_int_pszichiatria_Dim08">"="</definedName>
    <definedName name="csexcel_int_pszichiatria_Dim09">"="</definedName>
    <definedName name="csexcel_int_pszichiatria_Dim10">"="</definedName>
    <definedName name="csexcel_int_pszichiatria_Dim11">"="</definedName>
    <definedName name="csexcel_int_pszichiatria_Dim12">"="</definedName>
    <definedName name="csexcel_int_pszichiatriaAnchor">#REF!</definedName>
    <definedName name="csexcel_int_szabolcsi_Dim01">"="</definedName>
    <definedName name="csexcel_int_szabolcsi_Dim02">"="</definedName>
    <definedName name="csexcel_int_szabolcsi_Dim03">"="</definedName>
    <definedName name="csexcel_int_szabolcsi_Dim04">"="</definedName>
    <definedName name="csexcel_int_szabolcsi_Dim05">"="</definedName>
    <definedName name="csexcel_int_szabolcsi_Dim06">"="</definedName>
    <definedName name="csexcel_int_szabolcsi_Dim07">"="</definedName>
    <definedName name="csexcel_int_szabolcsi_Dim08">"="</definedName>
    <definedName name="csexcel_int_szabolcsi_Dim09">"="</definedName>
    <definedName name="csexcel_int_szabolcsi_Dim10">"="</definedName>
    <definedName name="csexcel_int_szabolcsi_Dim11">"="</definedName>
    <definedName name="csexcel_int_szabolcsi_Dim12">"="</definedName>
    <definedName name="csexcel_int_szabolcsi_konc_Dim01">"="</definedName>
    <definedName name="csexcel_int_szabolcsi_konc_Dim02">"="</definedName>
    <definedName name="csexcel_int_szabolcsi_konc_Dim03">"="</definedName>
    <definedName name="csexcel_int_szabolcsi_konc_Dim04">"="</definedName>
    <definedName name="csexcel_int_szabolcsi_konc_Dim05">"="</definedName>
    <definedName name="csexcel_int_szabolcsi_konc_Dim06">"="</definedName>
    <definedName name="csexcel_int_szabolcsi_konc_Dim07">"="</definedName>
    <definedName name="csexcel_int_szabolcsi_konc_Dim08">"="</definedName>
    <definedName name="csexcel_int_szabolcsi_konc_Dim09">"="</definedName>
    <definedName name="csexcel_int_szabolcsi_konc_Dim10">"="</definedName>
    <definedName name="csexcel_int_szabolcsi_konc_Dim11">"="</definedName>
    <definedName name="csexcel_int_szabolcsi_konc_Dim12">"="</definedName>
    <definedName name="csexcel_int_szabolcsi_koncAnchor">#REF!</definedName>
    <definedName name="csexcel_int_szabolcsiAnchor">#REF!</definedName>
    <definedName name="csexcel_int_szakertoi_nev_konc_Dim01">"="</definedName>
    <definedName name="csexcel_int_szakertoi_nev_konc_Dim02">"="</definedName>
    <definedName name="csexcel_int_szakertoi_nev_konc_Dim03">"="</definedName>
    <definedName name="csexcel_int_szakertoi_nev_konc_Dim04">"="</definedName>
    <definedName name="csexcel_int_szakertoi_nev_konc_Dim05">"="</definedName>
    <definedName name="csexcel_int_szakertoi_nev_konc_Dim06">"="</definedName>
    <definedName name="csexcel_int_szakertoi_nev_konc_Dim07">"="</definedName>
    <definedName name="csexcel_int_szakertoi_nev_konc_Dim08">"="</definedName>
    <definedName name="csexcel_int_szakertoi_nev_konc_Dim09">"="</definedName>
    <definedName name="csexcel_int_szakertoi_nev_konc_Dim10">"="</definedName>
    <definedName name="csexcel_int_szakertoi_nev_konc_Dim11">"="</definedName>
    <definedName name="csexcel_int_szakertoi_nev_konc_Dim12">"="</definedName>
    <definedName name="csexcel_int_szakertoi_nev_koncAnchor">#REF!</definedName>
    <definedName name="csexcel_int_szakertoi_nev_tan_Dim01">"="</definedName>
    <definedName name="csexcel_int_szakertoi_nev_tan_Dim02">"="</definedName>
    <definedName name="csexcel_int_szakertoi_nev_tan_Dim03">"="</definedName>
    <definedName name="csexcel_int_szakertoi_nev_tan_Dim04">"="</definedName>
    <definedName name="csexcel_int_szakertoi_nev_tan_Dim05">"="</definedName>
    <definedName name="csexcel_int_szakertoi_nev_tan_Dim06">"="</definedName>
    <definedName name="csexcel_int_szakertoi_nev_tan_Dim07">"="</definedName>
    <definedName name="csexcel_int_szakertoi_nev_tan_Dim08">"="</definedName>
    <definedName name="csexcel_int_szakertoi_nev_tan_Dim09">"="</definedName>
    <definedName name="csexcel_int_szakertoi_nev_tan_Dim10">"="</definedName>
    <definedName name="csexcel_int_szakertoi_nev_tan_Dim11">"="</definedName>
    <definedName name="csexcel_int_szakertoi_nev_tan_Dim12">"="</definedName>
    <definedName name="csexcel_int_szakertoi_nev_tanAnchor">#REF!</definedName>
    <definedName name="csexcel_int_szechenyi_Dim01">"="</definedName>
    <definedName name="csexcel_int_szechenyi_Dim02">"="</definedName>
    <definedName name="csexcel_int_szechenyi_Dim03">"="</definedName>
    <definedName name="csexcel_int_szechenyi_Dim04">"="</definedName>
    <definedName name="csexcel_int_szechenyi_Dim05">"="</definedName>
    <definedName name="csexcel_int_szechenyi_Dim06">"="</definedName>
    <definedName name="csexcel_int_szechenyi_Dim07">"="</definedName>
    <definedName name="csexcel_int_szechenyi_Dim08">"="</definedName>
    <definedName name="csexcel_int_szechenyi_Dim09">"="</definedName>
    <definedName name="csexcel_int_szechenyi_Dim10">"="</definedName>
    <definedName name="csexcel_int_szechenyi_Dim11">"="</definedName>
    <definedName name="csexcel_int_szechenyi_Dim12">"="</definedName>
    <definedName name="csexcel_int_szechenyi_konc_Dim01">"="</definedName>
    <definedName name="csexcel_int_szechenyi_konc_Dim02">"="</definedName>
    <definedName name="csexcel_int_szechenyi_konc_Dim03">"="</definedName>
    <definedName name="csexcel_int_szechenyi_konc_Dim04">"="</definedName>
    <definedName name="csexcel_int_szechenyi_konc_Dim05">"="</definedName>
    <definedName name="csexcel_int_szechenyi_konc_Dim06">"="</definedName>
    <definedName name="csexcel_int_szechenyi_konc_Dim07">"="</definedName>
    <definedName name="csexcel_int_szechenyi_konc_Dim08">"="</definedName>
    <definedName name="csexcel_int_szechenyi_konc_Dim09">"="</definedName>
    <definedName name="csexcel_int_szechenyi_konc_Dim10">"="</definedName>
    <definedName name="csexcel_int_szechenyi_konc_Dim11">"="</definedName>
    <definedName name="csexcel_int_szechenyi_konc_Dim12">"="</definedName>
    <definedName name="csexcel_int_szechenyiAnchor">'[12]Széchenyi'!#REF!</definedName>
    <definedName name="csexcel_int_szt_rita_Dim01">"="</definedName>
    <definedName name="csexcel_int_szt_rita_Dim02">"="</definedName>
    <definedName name="csexcel_int_szt_rita_Dim03">"="</definedName>
    <definedName name="csexcel_int_szt_rita_Dim04">"="</definedName>
    <definedName name="csexcel_int_szt_rita_Dim05">"="</definedName>
    <definedName name="csexcel_int_szt_rita_Dim06">"="</definedName>
    <definedName name="csexcel_int_szt_rita_Dim07">"="</definedName>
    <definedName name="csexcel_int_szt_rita_Dim08">"="</definedName>
    <definedName name="csexcel_int_szt_rita_Dim09">"="</definedName>
    <definedName name="csexcel_int_szt_rita_Dim10">"="</definedName>
    <definedName name="csexcel_int_szt_rita_Dim11">"="</definedName>
    <definedName name="csexcel_int_szt_rita_Dim12">"="</definedName>
    <definedName name="csexcel_int_szt_ritaAnchor">#REF!</definedName>
    <definedName name="csexcel_int_tgszsz_Dim01">"="</definedName>
    <definedName name="csexcel_int_tgszsz_Dim02">"="</definedName>
    <definedName name="csexcel_int_tgszsz_Dim03">"="</definedName>
    <definedName name="csexcel_int_tgszsz_Dim04">"="</definedName>
    <definedName name="csexcel_int_tgszsz_Dim05">"="</definedName>
    <definedName name="csexcel_int_tgszsz_Dim06">"="</definedName>
    <definedName name="csexcel_int_tgszsz_Dim07">"="</definedName>
    <definedName name="csexcel_int_tgszsz_Dim08">"="</definedName>
    <definedName name="csexcel_int_tgszsz_Dim09">"="</definedName>
    <definedName name="csexcel_int_tgszsz_Dim10">"="</definedName>
    <definedName name="csexcel_int_tgszsz_Dim11">"="</definedName>
    <definedName name="csexcel_int_tgszsz_Dim12">"="</definedName>
    <definedName name="csexcel_int_tgszsz_konc_Dim01">"="</definedName>
    <definedName name="csexcel_int_tgszsz_konc_Dim02">"="</definedName>
    <definedName name="csexcel_int_tgszsz_konc_Dim03">"="</definedName>
    <definedName name="csexcel_int_tgszsz_konc_Dim04">"="</definedName>
    <definedName name="csexcel_int_tgszsz_konc_Dim05">"="</definedName>
    <definedName name="csexcel_int_tgszsz_konc_Dim06">"="</definedName>
    <definedName name="csexcel_int_tgszsz_konc_Dim07">"="</definedName>
    <definedName name="csexcel_int_tgszsz_konc_Dim08">"="</definedName>
    <definedName name="csexcel_int_tgszsz_konc_Dim09">"="</definedName>
    <definedName name="csexcel_int_tgszsz_konc_Dim10">"="</definedName>
    <definedName name="csexcel_int_tgszsz_konc_Dim11">"="</definedName>
    <definedName name="csexcel_int_tgszsz_konc_Dim12">"="</definedName>
    <definedName name="csexcel_int_tgszszAnchor">'[12]TGSZSZ'!#REF!</definedName>
    <definedName name="csexcel_int_zsigmondy_Dim01">"="</definedName>
    <definedName name="csexcel_int_zsigmondy_Dim02">"="</definedName>
    <definedName name="csexcel_int_zsigmondy_Dim03">"="</definedName>
    <definedName name="csexcel_int_zsigmondy_Dim04">"="</definedName>
    <definedName name="csexcel_int_zsigmondy_Dim05">"="</definedName>
    <definedName name="csexcel_int_zsigmondy_Dim06">"="</definedName>
    <definedName name="csexcel_int_zsigmondy_Dim07">"="</definedName>
    <definedName name="csexcel_int_zsigmondy_Dim08">"="</definedName>
    <definedName name="csexcel_int_zsigmondy_Dim09">"="</definedName>
    <definedName name="csexcel_int_zsigmondy_Dim10">"="</definedName>
    <definedName name="csexcel_int_zsigmondy_Dim11">"="</definedName>
    <definedName name="csexcel_int_zsigmondy_Dim12">"="</definedName>
    <definedName name="csexcel_int_zsigmondy_konc_Dim01">"="</definedName>
    <definedName name="csexcel_int_zsigmondy_konc_Dim02">"="</definedName>
    <definedName name="csexcel_int_zsigmondy_konc_Dim03">"="</definedName>
    <definedName name="csexcel_int_zsigmondy_konc_Dim04">"="</definedName>
    <definedName name="csexcel_int_zsigmondy_konc_Dim05">"="</definedName>
    <definedName name="csexcel_int_zsigmondy_konc_Dim06">"="</definedName>
    <definedName name="csexcel_int_zsigmondy_konc_Dim07">"="</definedName>
    <definedName name="csexcel_int_zsigmondy_konc_Dim08">"="</definedName>
    <definedName name="csexcel_int_zsigmondy_konc_Dim09">"="</definedName>
    <definedName name="csexcel_int_zsigmondy_konc_Dim10">"="</definedName>
    <definedName name="csexcel_int_zsigmondy_konc_Dim11">"="</definedName>
    <definedName name="csexcel_int_zsigmondy_konc_Dim12">"="</definedName>
    <definedName name="csexcel_int_zsigmondyAnchor">'[12]Zsigmondy'!#REF!</definedName>
    <definedName name="csexcel_intezmeny_ossz_Dim01">"="</definedName>
    <definedName name="csexcel_intezmeny_ossz_Dim02">"="</definedName>
    <definedName name="csexcel_intezmeny_ossz_Dim03">"="</definedName>
    <definedName name="csexcel_intezmeny_ossz_Dim04">"="</definedName>
    <definedName name="csexcel_intezmeny_ossz_Dim05">"="</definedName>
    <definedName name="csexcel_intezmeny_ossz_Dim06">"="</definedName>
    <definedName name="csexcel_intezmeny_ossz_Dim07">"="</definedName>
    <definedName name="csexcel_intezmeny_ossz_Dim08">"="</definedName>
    <definedName name="csexcel_intezmeny_ossz_Dim09">"="</definedName>
    <definedName name="csexcel_intezmeny_ossz_Dim10">"="</definedName>
    <definedName name="csexcel_intezmeny_ossz_Dim11">"="</definedName>
    <definedName name="csexcel_intezmeny_ossz_Dim12">"="</definedName>
    <definedName name="csexcel_intezmeny_ossz_konc_Dim01">"="</definedName>
    <definedName name="csexcel_intezmeny_ossz_konc_Dim02">"="</definedName>
    <definedName name="csexcel_intezmeny_ossz_konc_Dim03">"="</definedName>
    <definedName name="csexcel_intezmeny_ossz_konc_Dim04">"="</definedName>
    <definedName name="csexcel_intezmeny_ossz_konc_Dim05">"="</definedName>
    <definedName name="csexcel_intezmeny_ossz_konc_Dim06">"="</definedName>
    <definedName name="csexcel_intezmeny_ossz_konc_Dim07">"="</definedName>
    <definedName name="csexcel_intezmeny_ossz_konc_Dim08">"="</definedName>
    <definedName name="csexcel_intezmeny_ossz_konc_Dim09">"="</definedName>
    <definedName name="csexcel_intezmeny_ossz_konc_Dim10">"="</definedName>
    <definedName name="csexcel_intezmeny_ossz_konc_Dim11">"="</definedName>
    <definedName name="csexcel_intezmeny_ossz_konc_Dim12">"="</definedName>
    <definedName name="csexcel_intezmeny_osszAnchor">#REF!</definedName>
    <definedName name="csexcel_kim_hivatal_belso_penzeszkoz_teljesites_Dim01">"="</definedName>
    <definedName name="csexcel_kim_hivatal_belso_penzeszkoz_teljesites_Dim02">"="</definedName>
    <definedName name="csexcel_kim_hivatal_belso_penzeszkoz_teljesites_Dim03">"="</definedName>
    <definedName name="csexcel_kim_hivatal_belso_penzeszkoz_teljesites_Dim04">"="</definedName>
    <definedName name="csexcel_kim_hivatal_belso_penzeszkoz_teljesites_Dim05">"="</definedName>
    <definedName name="csexcel_kim_hivatal_belso_penzeszkoz_teljesites_Dim06">"="</definedName>
    <definedName name="csexcel_kim_hivatal_belso_penzeszkoz_teljesites_Dim07">"="</definedName>
    <definedName name="csexcel_kim_hivatal_belso_penzeszkoz_teljesites_Dim08">"="</definedName>
    <definedName name="csexcel_kim_hivatal_belso_penzeszkoz_teljesites_Dim09">"="</definedName>
    <definedName name="csexcel_kim_hivatal_belso_penzeszkoz_teljesites_Dim10">"="</definedName>
    <definedName name="csexcel_kim_hivatal_belso_penzeszkoz_teljesites_Dim11">"="</definedName>
    <definedName name="csexcel_kim_hivatal_belso_penzeszkoz_teljesites_Dim12">"="</definedName>
    <definedName name="csexcel_kim_hivatal_belso_penzeszkoz_teljesitesAnchor">#REF!</definedName>
    <definedName name="csexcel_kimutatas_9_sz_melleklet_Dim01">"="</definedName>
    <definedName name="csexcel_kimutatas_9_sz_melleklet_Dim02">"="</definedName>
    <definedName name="csexcel_kimutatas_9_sz_melleklet_Dim03">"="</definedName>
    <definedName name="csexcel_kimutatas_9_sz_melleklet_Dim04">"="</definedName>
    <definedName name="csexcel_kimutatas_9_sz_melleklet_Dim05">"="</definedName>
    <definedName name="csexcel_kimutatas_9_sz_melleklet_Dim06">"="</definedName>
    <definedName name="csexcel_kimutatas_9_sz_melleklet_Dim07">"="</definedName>
    <definedName name="csexcel_kimutatas_9_sz_melleklet_Dim08">"="</definedName>
    <definedName name="csexcel_kimutatas_9_sz_melleklet_Dim09">"="</definedName>
    <definedName name="csexcel_kimutatas_9_sz_melleklet_Dim10">"="</definedName>
    <definedName name="csexcel_kimutatas_9_sz_melleklet_Dim11">"="</definedName>
    <definedName name="csexcel_kimutatas_9_sz_melleklet_Dim12">"="</definedName>
    <definedName name="csexcel_kimutatas_9_sz_mellekletAnchor">#REF!</definedName>
    <definedName name="csexcel_kimutatas_beruhazas_felujitas_Dim01">"="</definedName>
    <definedName name="csexcel_kimutatas_beruhazas_felujitas_Dim02">"="</definedName>
    <definedName name="csexcel_kimutatas_beruhazas_felujitas_Dim03">"="</definedName>
    <definedName name="csexcel_kimutatas_beruhazas_felujitas_Dim04">"="</definedName>
    <definedName name="csexcel_kimutatas_beruhazas_felujitas_Dim05">"="</definedName>
    <definedName name="csexcel_kimutatas_beruhazas_felujitas_Dim06">"="</definedName>
    <definedName name="csexcel_kimutatas_beruhazas_felujitas_Dim07">"="</definedName>
    <definedName name="csexcel_kimutatas_beruhazas_felujitas_Dim08">"="</definedName>
    <definedName name="csexcel_kimutatas_beruhazas_felujitas_Dim09">"="</definedName>
    <definedName name="csexcel_kimutatas_beruhazas_felujitas_Dim10">"="</definedName>
    <definedName name="csexcel_kimutatas_beruhazas_felujitas_Dim11">"="</definedName>
    <definedName name="csexcel_kimutatas_beruhazas_felujitas_Dim12">"="</definedName>
    <definedName name="csexcel_kimutatas_beruhazas_felujitasAnchor">#REF!</definedName>
    <definedName name="csexcel_kimutatas_bev_fobb_jogcim_Dim01">"="</definedName>
    <definedName name="csexcel_kimutatas_bev_fobb_jogcim_Dim02">"="</definedName>
    <definedName name="csexcel_kimutatas_bev_fobb_jogcim_Dim03">"="</definedName>
    <definedName name="csexcel_kimutatas_bev_fobb_jogcim_Dim04">"="</definedName>
    <definedName name="csexcel_kimutatas_bev_fobb_jogcim_Dim05">"="</definedName>
    <definedName name="csexcel_kimutatas_bev_fobb_jogcim_Dim06">"="</definedName>
    <definedName name="csexcel_kimutatas_bev_fobb_jogcim_Dim07">"="</definedName>
    <definedName name="csexcel_kimutatas_bev_fobb_jogcim_Dim08">"="</definedName>
    <definedName name="csexcel_kimutatas_bev_fobb_jogcim_Dim09">"="</definedName>
    <definedName name="csexcel_kimutatas_bev_fobb_jogcim_Dim10">"="</definedName>
    <definedName name="csexcel_kimutatas_bev_fobb_jogcim_Dim11">"="</definedName>
    <definedName name="csexcel_kimutatas_bev_fobb_jogcim_Dim12">"="</definedName>
    <definedName name="csexcel_kimutatas_bev_fobb_jogcimAnchor">#REF!</definedName>
    <definedName name="csexcel_kimutatas_celtartalekok_Dim01">"="</definedName>
    <definedName name="csexcel_kimutatas_celtartalekok_Dim02">"="</definedName>
    <definedName name="csexcel_kimutatas_celtartalekok_Dim03">"="</definedName>
    <definedName name="csexcel_kimutatas_celtartalekok_Dim04">"="</definedName>
    <definedName name="csexcel_kimutatas_celtartalekok_Dim05">"="</definedName>
    <definedName name="csexcel_kimutatas_celtartalekok_Dim06">"="</definedName>
    <definedName name="csexcel_kimutatas_celtartalekok_Dim07">"="</definedName>
    <definedName name="csexcel_kimutatas_celtartalekok_Dim08">"="</definedName>
    <definedName name="csexcel_kimutatas_celtartalekok_Dim09">"="</definedName>
    <definedName name="csexcel_kimutatas_celtartalekok_Dim10">"="</definedName>
    <definedName name="csexcel_kimutatas_celtartalekok_Dim11">"="</definedName>
    <definedName name="csexcel_kimutatas_celtartalekok_Dim12">"="</definedName>
    <definedName name="csexcel_kimutatas_celtartalekokAnchor">#REF!</definedName>
    <definedName name="csexcel_kimutatas_Cigany_rend_tabla_Dim01">"="</definedName>
    <definedName name="csexcel_kimutatas_Cigany_rend_tabla_Dim02">"="</definedName>
    <definedName name="csexcel_kimutatas_Cigany_rend_tabla_Dim03">"="</definedName>
    <definedName name="csexcel_kimutatas_Cigany_rend_tabla_Dim04">"="</definedName>
    <definedName name="csexcel_kimutatas_Cigany_rend_tabla_Dim05">"="</definedName>
    <definedName name="csexcel_kimutatas_Cigany_rend_tabla_Dim06">"="</definedName>
    <definedName name="csexcel_kimutatas_Cigany_rend_tabla_Dim07">"="</definedName>
    <definedName name="csexcel_kimutatas_Cigany_rend_tabla_Dim08">"="</definedName>
    <definedName name="csexcel_kimutatas_Cigany_rend_tabla_Dim09">"="</definedName>
    <definedName name="csexcel_kimutatas_Cigany_rend_tabla_Dim10">"="</definedName>
    <definedName name="csexcel_kimutatas_Cigany_rend_tabla_Dim11">"="</definedName>
    <definedName name="csexcel_kimutatas_Cigany_rend_tabla_Dim12">"="</definedName>
    <definedName name="csexcel_kimutatas_Cigany_rend_tablaAnchor">#REF!</definedName>
    <definedName name="csexcel_kimutatas_Cigany_rendeleti_tabla_Dim01">"="</definedName>
    <definedName name="csexcel_kimutatas_Cigany_rendeleti_tabla_Dim02">"="</definedName>
    <definedName name="csexcel_kimutatas_Cigany_rendeleti_tabla_Dim03">"="</definedName>
    <definedName name="csexcel_kimutatas_Cigany_rendeleti_tabla_Dim04">"="</definedName>
    <definedName name="csexcel_kimutatas_Cigany_rendeleti_tabla_Dim05">"="</definedName>
    <definedName name="csexcel_kimutatas_Cigany_rendeleti_tabla_Dim06">"="</definedName>
    <definedName name="csexcel_kimutatas_Cigany_rendeleti_tabla_Dim07">"="</definedName>
    <definedName name="csexcel_kimutatas_Cigany_rendeleti_tabla_Dim08">"="</definedName>
    <definedName name="csexcel_kimutatas_Cigany_rendeleti_tabla_Dim09">"="</definedName>
    <definedName name="csexcel_kimutatas_Cigany_rendeleti_tabla_Dim10">"="</definedName>
    <definedName name="csexcel_kimutatas_Cigany_rendeleti_tabla_Dim11">"="</definedName>
    <definedName name="csexcel_kimutatas_Cigany_rendeleti_tabla_Dim12">"="</definedName>
    <definedName name="csexcel_kimutatas_felhalmozas_merleg_bev_Dim01">"="</definedName>
    <definedName name="csexcel_kimutatas_felhalmozas_merleg_bev_Dim02">"="</definedName>
    <definedName name="csexcel_kimutatas_felhalmozas_merleg_bev_Dim03">"="</definedName>
    <definedName name="csexcel_kimutatas_felhalmozas_merleg_bev_Dim04">"="</definedName>
    <definedName name="csexcel_kimutatas_felhalmozas_merleg_bev_Dim05">"="</definedName>
    <definedName name="csexcel_kimutatas_felhalmozas_merleg_bev_Dim06">"="</definedName>
    <definedName name="csexcel_kimutatas_felhalmozas_merleg_bev_Dim07">"="</definedName>
    <definedName name="csexcel_kimutatas_felhalmozas_merleg_bev_Dim08">"="</definedName>
    <definedName name="csexcel_kimutatas_felhalmozas_merleg_bev_Dim09">"="</definedName>
    <definedName name="csexcel_kimutatas_felhalmozas_merleg_bev_Dim10">"="</definedName>
    <definedName name="csexcel_kimutatas_felhalmozas_merleg_bev_Dim11">"="</definedName>
    <definedName name="csexcel_kimutatas_felhalmozas_merleg_bev_Dim12">"="</definedName>
    <definedName name="csexcel_kimutatas_felhalmozas_merleg_kiad_Dim01">"="</definedName>
    <definedName name="csexcel_kimutatas_felhalmozas_merleg_kiad_Dim02">"="</definedName>
    <definedName name="csexcel_kimutatas_felhalmozas_merleg_kiad_Dim03">"="</definedName>
    <definedName name="csexcel_kimutatas_felhalmozas_merleg_kiad_Dim04">"="</definedName>
    <definedName name="csexcel_kimutatas_felhalmozas_merleg_kiad_Dim05">"="</definedName>
    <definedName name="csexcel_kimutatas_felhalmozas_merleg_kiad_Dim06">"="</definedName>
    <definedName name="csexcel_kimutatas_felhalmozas_merleg_kiad_Dim07">"="</definedName>
    <definedName name="csexcel_kimutatas_felhalmozas_merleg_kiad_Dim08">"="</definedName>
    <definedName name="csexcel_kimutatas_felhalmozas_merleg_kiad_Dim09">"="</definedName>
    <definedName name="csexcel_kimutatas_felhalmozas_merleg_kiad_Dim10">"="</definedName>
    <definedName name="csexcel_kimutatas_felhalmozas_merleg_kiad_Dim11">"="</definedName>
    <definedName name="csexcel_kimutatas_felhalmozas_merleg_kiad_Dim12">"="</definedName>
    <definedName name="csexcel_kimutatas_fobbjogcim_bev_Dim01">"="</definedName>
    <definedName name="csexcel_kimutatas_fobbjogcim_bev_Dim02">"="</definedName>
    <definedName name="csexcel_kimutatas_fobbjogcim_bev_Dim03">"="</definedName>
    <definedName name="csexcel_kimutatas_fobbjogcim_bev_Dim04">"="</definedName>
    <definedName name="csexcel_kimutatas_fobbjogcim_bev_Dim05">"="</definedName>
    <definedName name="csexcel_kimutatas_fobbjogcim_bev_Dim06">"="</definedName>
    <definedName name="csexcel_kimutatas_fobbjogcim_bev_Dim07">"="</definedName>
    <definedName name="csexcel_kimutatas_fobbjogcim_bev_Dim08">"="</definedName>
    <definedName name="csexcel_kimutatas_fobbjogcim_bev_Dim09">"="</definedName>
    <definedName name="csexcel_kimutatas_fobbjogcim_bev_Dim10">"="</definedName>
    <definedName name="csexcel_kimutatas_fobbjogcim_bev_Dim11">"="</definedName>
    <definedName name="csexcel_kimutatas_fobbjogcim_bev_Dim12">"="</definedName>
    <definedName name="csexcel_kimutatas_fobbjogcim_bevAnchor">#REF!</definedName>
    <definedName name="csexcel_kimutatas_fobbjogcim_kiad_Dim01">"="</definedName>
    <definedName name="csexcel_kimutatas_fobbjogcim_kiad_Dim02">"="</definedName>
    <definedName name="csexcel_kimutatas_fobbjogcim_kiad_Dim03">"="</definedName>
    <definedName name="csexcel_kimutatas_fobbjogcim_kiad_Dim04">"="</definedName>
    <definedName name="csexcel_kimutatas_fobbjogcim_kiad_Dim05">"="</definedName>
    <definedName name="csexcel_kimutatas_fobbjogcim_kiad_Dim06">"="</definedName>
    <definedName name="csexcel_kimutatas_fobbjogcim_kiad_Dim07">"="</definedName>
    <definedName name="csexcel_kimutatas_fobbjogcim_kiad_Dim08">"="</definedName>
    <definedName name="csexcel_kimutatas_fobbjogcim_kiad_Dim09">"="</definedName>
    <definedName name="csexcel_kimutatas_fobbjogcim_kiad_Dim10">"="</definedName>
    <definedName name="csexcel_kimutatas_fobbjogcim_kiad_Dim11">"="</definedName>
    <definedName name="csexcel_kimutatas_fobbjogcim_kiad_Dim12">"="</definedName>
    <definedName name="csexcel_kimutatas_fobbjogcim_kiadAnchor">#REF!</definedName>
    <definedName name="csexcel_kimutatas_fomerleg_bev_Dim01">"="</definedName>
    <definedName name="csexcel_kimutatas_fomerleg_bev_Dim02">"="</definedName>
    <definedName name="csexcel_kimutatas_fomerleg_bev_Dim03">"="</definedName>
    <definedName name="csexcel_kimutatas_fomerleg_bev_Dim04">"="</definedName>
    <definedName name="csexcel_kimutatas_fomerleg_bev_Dim05">"="</definedName>
    <definedName name="csexcel_kimutatas_fomerleg_bev_Dim06">"="</definedName>
    <definedName name="csexcel_kimutatas_fomerleg_bev_Dim07">"="</definedName>
    <definedName name="csexcel_kimutatas_fomerleg_bev_Dim08">"="</definedName>
    <definedName name="csexcel_kimutatas_fomerleg_bev_Dim09">"="</definedName>
    <definedName name="csexcel_kimutatas_fomerleg_bev_Dim10">"="</definedName>
    <definedName name="csexcel_kimutatas_fomerleg_bev_Dim11">"="</definedName>
    <definedName name="csexcel_kimutatas_fomerleg_bev_Dim12">"="</definedName>
    <definedName name="csexcel_kimutatas_fomerleg_kiad_Dim01">"="</definedName>
    <definedName name="csexcel_kimutatas_fomerleg_kiad_Dim02">"="</definedName>
    <definedName name="csexcel_kimutatas_fomerleg_kiad_Dim03">"="</definedName>
    <definedName name="csexcel_kimutatas_fomerleg_kiad_Dim04">"="</definedName>
    <definedName name="csexcel_kimutatas_fomerleg_kiad_Dim05">"="</definedName>
    <definedName name="csexcel_kimutatas_fomerleg_kiad_Dim06">"="</definedName>
    <definedName name="csexcel_kimutatas_fomerleg_kiad_Dim07">"="</definedName>
    <definedName name="csexcel_kimutatas_fomerleg_kiad_Dim08">"="</definedName>
    <definedName name="csexcel_kimutatas_fomerleg_kiad_Dim09">"="</definedName>
    <definedName name="csexcel_kimutatas_fomerleg_kiad_Dim10">"="</definedName>
    <definedName name="csexcel_kimutatas_fomerleg_kiad_Dim11">"="</definedName>
    <definedName name="csexcel_kimutatas_fomerleg_kiad_Dim12">"="</definedName>
    <definedName name="csexcel_kimutatas_hivatal_belso_penzeszkoz_besz_Dim01">"="</definedName>
    <definedName name="csexcel_kimutatas_hivatal_belso_penzeszkoz_besz_Dim02">"="</definedName>
    <definedName name="csexcel_kimutatas_hivatal_belso_penzeszkoz_besz_Dim03">"="</definedName>
    <definedName name="csexcel_kimutatas_hivatal_belso_penzeszkoz_besz_Dim04">"="</definedName>
    <definedName name="csexcel_kimutatas_hivatal_belso_penzeszkoz_besz_Dim05">"="</definedName>
    <definedName name="csexcel_kimutatas_hivatal_belso_penzeszkoz_besz_Dim06">"="</definedName>
    <definedName name="csexcel_kimutatas_hivatal_belso_penzeszkoz_besz_Dim07">"="</definedName>
    <definedName name="csexcel_kimutatas_hivatal_belso_penzeszkoz_besz_Dim08">"="</definedName>
    <definedName name="csexcel_kimutatas_hivatal_belso_penzeszkoz_besz_Dim09">"="</definedName>
    <definedName name="csexcel_kimutatas_hivatal_belso_penzeszkoz_besz_Dim10">"="</definedName>
    <definedName name="csexcel_kimutatas_hivatal_belso_penzeszkoz_besz_Dim11">"="</definedName>
    <definedName name="csexcel_kimutatas_hivatal_belso_penzeszkoz_besz_Dim12">"="</definedName>
    <definedName name="csexcel_kimutatas_hivatal_belso_penzeszkoz_beszAnchor">#REF!</definedName>
    <definedName name="csexcel_kimutatas_hivatal_belso_penzeszkoz_Dim01">"="</definedName>
    <definedName name="csexcel_kimutatas_hivatal_belso_penzeszkoz_Dim02">"="</definedName>
    <definedName name="csexcel_kimutatas_hivatal_belso_penzeszkoz_Dim03">"="</definedName>
    <definedName name="csexcel_kimutatas_hivatal_belso_penzeszkoz_Dim04">"="</definedName>
    <definedName name="csexcel_kimutatas_hivatal_belso_penzeszkoz_Dim05">"="</definedName>
    <definedName name="csexcel_kimutatas_hivatal_belso_penzeszkoz_Dim06">"="</definedName>
    <definedName name="csexcel_kimutatas_hivatal_belso_penzeszkoz_Dim07">"="</definedName>
    <definedName name="csexcel_kimutatas_hivatal_belso_penzeszkoz_Dim08">"="</definedName>
    <definedName name="csexcel_kimutatas_hivatal_belso_penzeszkoz_Dim09">"="</definedName>
    <definedName name="csexcel_kimutatas_hivatal_belso_penzeszkoz_Dim10">"="</definedName>
    <definedName name="csexcel_kimutatas_hivatal_belso_penzeszkoz_Dim11">"="</definedName>
    <definedName name="csexcel_kimutatas_hivatal_belso_penzeszkoz_Dim12">"="</definedName>
    <definedName name="csexcel_kimutatas_hivatal_belso_penzeszkoz_jo_Dim01">"="</definedName>
    <definedName name="csexcel_kimutatas_hivatal_belso_penzeszkoz_jo_Dim02">"="</definedName>
    <definedName name="csexcel_kimutatas_hivatal_belso_penzeszkoz_jo_Dim03">"="</definedName>
    <definedName name="csexcel_kimutatas_hivatal_belso_penzeszkoz_jo_Dim04">"="</definedName>
    <definedName name="csexcel_kimutatas_hivatal_belso_penzeszkoz_jo_Dim05">"="</definedName>
    <definedName name="csexcel_kimutatas_hivatal_belso_penzeszkoz_jo_Dim06">"="</definedName>
    <definedName name="csexcel_kimutatas_hivatal_belso_penzeszkoz_jo_Dim07">"="</definedName>
    <definedName name="csexcel_kimutatas_hivatal_belso_penzeszkoz_jo_Dim08">"="</definedName>
    <definedName name="csexcel_kimutatas_hivatal_belso_penzeszkoz_jo_Dim09">"="</definedName>
    <definedName name="csexcel_kimutatas_hivatal_belso_penzeszkoz_jo_Dim10">"="</definedName>
    <definedName name="csexcel_kimutatas_hivatal_belso_penzeszkoz_jo_Dim11">"="</definedName>
    <definedName name="csexcel_kimutatas_hivatal_belso_penzeszkoz_jo_Dim12">"="</definedName>
    <definedName name="csexcel_kimutatas_hivatal_belso_penzeszkoz_jo1_Dim01">"="</definedName>
    <definedName name="csexcel_kimutatas_hivatal_belso_penzeszkoz_jo1_Dim02">"="</definedName>
    <definedName name="csexcel_kimutatas_hivatal_belso_penzeszkoz_jo1_Dim03">"="</definedName>
    <definedName name="csexcel_kimutatas_hivatal_belso_penzeszkoz_jo1_Dim04">"="</definedName>
    <definedName name="csexcel_kimutatas_hivatal_belso_penzeszkoz_jo1_Dim05">"="</definedName>
    <definedName name="csexcel_kimutatas_hivatal_belso_penzeszkoz_jo1_Dim06">"="</definedName>
    <definedName name="csexcel_kimutatas_hivatal_belso_penzeszkoz_jo1_Dim07">"="</definedName>
    <definedName name="csexcel_kimutatas_hivatal_belso_penzeszkoz_jo1_Dim08">"="</definedName>
    <definedName name="csexcel_kimutatas_hivatal_belso_penzeszkoz_jo1_Dim09">"="</definedName>
    <definedName name="csexcel_kimutatas_hivatal_belso_penzeszkoz_jo1_Dim10">"="</definedName>
    <definedName name="csexcel_kimutatas_hivatal_belso_penzeszkoz_jo1_Dim11">"="</definedName>
    <definedName name="csexcel_kimutatas_hivatal_belso_penzeszkoz_jo1_Dim12">"="</definedName>
    <definedName name="csexcel_kimutatas_hivatal_belso_penzeszkoz_joAnchor">#REF!</definedName>
    <definedName name="csexcel_kimutatas_hivatal_belso_penzeszkozAnchor">#REF!</definedName>
    <definedName name="csexcel_kimutatas_hivatal_rendeleti_tabla_Dim01">"="</definedName>
    <definedName name="csexcel_kimutatas_hivatal_rendeleti_tabla_Dim02">"="</definedName>
    <definedName name="csexcel_kimutatas_hivatal_rendeleti_tabla_Dim03">"="</definedName>
    <definedName name="csexcel_kimutatas_hivatal_rendeleti_tabla_Dim04">"="</definedName>
    <definedName name="csexcel_kimutatas_hivatal_rendeleti_tabla_Dim05">"="</definedName>
    <definedName name="csexcel_kimutatas_hivatal_rendeleti_tabla_Dim06">"="</definedName>
    <definedName name="csexcel_kimutatas_hivatal_rendeleti_tabla_Dim07">"="</definedName>
    <definedName name="csexcel_kimutatas_hivatal_rendeleti_tabla_Dim08">"="</definedName>
    <definedName name="csexcel_kimutatas_hivatal_rendeleti_tabla_Dim09">"="</definedName>
    <definedName name="csexcel_kimutatas_hivatal_rendeleti_tabla_Dim10">"="</definedName>
    <definedName name="csexcel_kimutatas_hivatal_rendeleti_tabla_Dim11">"="</definedName>
    <definedName name="csexcel_kimutatas_hivatal_rendeleti_tabla_Dim12">"="</definedName>
    <definedName name="csexcel_kimutatas_kiad_fobb_jogcim_Dim01">"="</definedName>
    <definedName name="csexcel_kimutatas_kiad_fobb_jogcim_Dim02">"="</definedName>
    <definedName name="csexcel_kimutatas_kiad_fobb_jogcim_Dim03">"="</definedName>
    <definedName name="csexcel_kimutatas_kiad_fobb_jogcim_Dim04">"="</definedName>
    <definedName name="csexcel_kimutatas_kiad_fobb_jogcim_Dim05">"="</definedName>
    <definedName name="csexcel_kimutatas_kiad_fobb_jogcim_Dim06">"="</definedName>
    <definedName name="csexcel_kimutatas_kiad_fobb_jogcim_Dim07">"="</definedName>
    <definedName name="csexcel_kimutatas_kiad_fobb_jogcim_Dim08">"="</definedName>
    <definedName name="csexcel_kimutatas_kiad_fobb_jogcim_Dim09">"="</definedName>
    <definedName name="csexcel_kimutatas_kiad_fobb_jogcim_Dim10">"="</definedName>
    <definedName name="csexcel_kimutatas_kiad_fobb_jogcim_Dim11">"="</definedName>
    <definedName name="csexcel_kimutatas_kiad_fobb_jogcim_Dim12">"="</definedName>
    <definedName name="csexcel_kimutatas_kiad_fobb_jogcimAnchor">#REF!</definedName>
    <definedName name="csexcel_kimutatas_kisebbsegi_rendeleti_tabla_Dim01">"="</definedName>
    <definedName name="csexcel_kimutatas_kisebbsegi_rendeleti_tabla_Dim02">"="</definedName>
    <definedName name="csexcel_kimutatas_kisebbsegi_rendeleti_tabla_Dim03">"="</definedName>
    <definedName name="csexcel_kimutatas_kisebbsegi_rendeleti_tabla_Dim04">"="</definedName>
    <definedName name="csexcel_kimutatas_kisebbsegi_rendeleti_tabla_Dim05">"="</definedName>
    <definedName name="csexcel_kimutatas_kisebbsegi_rendeleti_tabla_Dim06">"="</definedName>
    <definedName name="csexcel_kimutatas_kisebbsegi_rendeleti_tabla_Dim07">"="</definedName>
    <definedName name="csexcel_kimutatas_kisebbsegi_rendeleti_tabla_Dim08">"="</definedName>
    <definedName name="csexcel_kimutatas_kisebbsegi_rendeleti_tabla_Dim09">"="</definedName>
    <definedName name="csexcel_kimutatas_kisebbsegi_rendeleti_tabla_Dim10">"="</definedName>
    <definedName name="csexcel_kimutatas_kisebbsegi_rendeleti_tabla_Dim11">"="</definedName>
    <definedName name="csexcel_kimutatas_kisebbsegi_rendeleti_tabla_Dim12">"="</definedName>
    <definedName name="csexcel_kimutatas_kisebbsegi_rendeleti_tablaAnchor">#REF!</definedName>
    <definedName name="csexcel_kimutatas_likviditas_Dim01">"="</definedName>
    <definedName name="csexcel_kimutatas_likviditas_Dim02">"="</definedName>
    <definedName name="csexcel_kimutatas_likviditas_Dim03">"="</definedName>
    <definedName name="csexcel_kimutatas_likviditas_Dim04">"="</definedName>
    <definedName name="csexcel_kimutatas_likviditas_Dim05">"="</definedName>
    <definedName name="csexcel_kimutatas_likviditas_Dim06">"="</definedName>
    <definedName name="csexcel_kimutatas_likviditas_Dim07">"="</definedName>
    <definedName name="csexcel_kimutatas_likviditas_Dim08">"="</definedName>
    <definedName name="csexcel_kimutatas_likviditas_Dim09">"="</definedName>
    <definedName name="csexcel_kimutatas_likviditas_Dim10">"="</definedName>
    <definedName name="csexcel_kimutatas_likviditas_Dim11">"="</definedName>
    <definedName name="csexcel_kimutatas_likviditas_Dim12">"="</definedName>
    <definedName name="csexcel_kimutatas_likviditasAnchor">#REF!</definedName>
    <definedName name="csexcel_kimutatas_muk_fejl_bev_kiad_Dim01">"="</definedName>
    <definedName name="csexcel_kimutatas_muk_fejl_bev_kiad_Dim02">"="</definedName>
    <definedName name="csexcel_kimutatas_muk_fejl_bev_kiad_Dim03">"="</definedName>
    <definedName name="csexcel_kimutatas_muk_fejl_bev_kiad_Dim04">"="</definedName>
    <definedName name="csexcel_kimutatas_muk_fejl_bev_kiad_Dim05">"="</definedName>
    <definedName name="csexcel_kimutatas_muk_fejl_bev_kiad_Dim06">"="</definedName>
    <definedName name="csexcel_kimutatas_muk_fejl_bev_kiad_Dim07">"="</definedName>
    <definedName name="csexcel_kimutatas_muk_fejl_bev_kiad_Dim08">"="</definedName>
    <definedName name="csexcel_kimutatas_muk_fejl_bev_kiad_Dim09">"="</definedName>
    <definedName name="csexcel_kimutatas_muk_fejl_bev_kiad_Dim10">"="</definedName>
    <definedName name="csexcel_kimutatas_muk_fejl_bev_kiad_Dim11">"="</definedName>
    <definedName name="csexcel_kimutatas_muk_fejl_bev_kiad_Dim12">"="</definedName>
    <definedName name="csexcel_kimutatas_muk_fejl_bev_kiadAnchor">#REF!</definedName>
    <definedName name="csexcel_kimutatas_mukodesi_merleg_bev_Dim01">"="</definedName>
    <definedName name="csexcel_kimutatas_mukodesi_merleg_bev_Dim02">"="</definedName>
    <definedName name="csexcel_kimutatas_mukodesi_merleg_bev_Dim03">"="</definedName>
    <definedName name="csexcel_kimutatas_mukodesi_merleg_bev_Dim04">"="</definedName>
    <definedName name="csexcel_kimutatas_mukodesi_merleg_bev_Dim05">"="</definedName>
    <definedName name="csexcel_kimutatas_mukodesi_merleg_bev_Dim06">"="</definedName>
    <definedName name="csexcel_kimutatas_mukodesi_merleg_bev_Dim07">"="</definedName>
    <definedName name="csexcel_kimutatas_mukodesi_merleg_bev_Dim08">"="</definedName>
    <definedName name="csexcel_kimutatas_mukodesi_merleg_bev_Dim09">"="</definedName>
    <definedName name="csexcel_kimutatas_mukodesi_merleg_bev_Dim10">"="</definedName>
    <definedName name="csexcel_kimutatas_mukodesi_merleg_bev_Dim11">"="</definedName>
    <definedName name="csexcel_kimutatas_mukodesi_merleg_bev_Dim12">"="</definedName>
    <definedName name="csexcel_kimutatas_mukodesi_merleg_kiad_Dim01">"="</definedName>
    <definedName name="csexcel_kimutatas_mukodesi_merleg_kiad_Dim02">"="</definedName>
    <definedName name="csexcel_kimutatas_mukodesi_merleg_kiad_Dim03">"="</definedName>
    <definedName name="csexcel_kimutatas_mukodesi_merleg_kiad_Dim04">"="</definedName>
    <definedName name="csexcel_kimutatas_mukodesi_merleg_kiad_Dim05">"="</definedName>
    <definedName name="csexcel_kimutatas_mukodesi_merleg_kiad_Dim06">"="</definedName>
    <definedName name="csexcel_kimutatas_mukodesi_merleg_kiad_Dim07">"="</definedName>
    <definedName name="csexcel_kimutatas_mukodesi_merleg_kiad_Dim08">"="</definedName>
    <definedName name="csexcel_kimutatas_mukodesi_merleg_kiad_Dim09">"="</definedName>
    <definedName name="csexcel_kimutatas_mukodesi_merleg_kiad_Dim10">"="</definedName>
    <definedName name="csexcel_kimutatas_mukodesi_merleg_kiad_Dim11">"="</definedName>
    <definedName name="csexcel_kimutatas_mukodesi_merleg_kiad_Dim12">"="</definedName>
    <definedName name="csexcel_kimutatas_Nemet_rend_tabla_Dim01">"="</definedName>
    <definedName name="csexcel_kimutatas_Nemet_rend_tabla_Dim02">"="</definedName>
    <definedName name="csexcel_kimutatas_Nemet_rend_tabla_Dim03">"="</definedName>
    <definedName name="csexcel_kimutatas_Nemet_rend_tabla_Dim04">"="</definedName>
    <definedName name="csexcel_kimutatas_Nemet_rend_tabla_Dim05">"="</definedName>
    <definedName name="csexcel_kimutatas_Nemet_rend_tabla_Dim06">"="</definedName>
    <definedName name="csexcel_kimutatas_Nemet_rend_tabla_Dim07">"="</definedName>
    <definedName name="csexcel_kimutatas_Nemet_rend_tabla_Dim08">"="</definedName>
    <definedName name="csexcel_kimutatas_Nemet_rend_tabla_Dim09">"="</definedName>
    <definedName name="csexcel_kimutatas_Nemet_rend_tabla_Dim10">"="</definedName>
    <definedName name="csexcel_kimutatas_Nemet_rend_tabla_Dim11">"="</definedName>
    <definedName name="csexcel_kimutatas_Nemet_rend_tabla_Dim12">"="</definedName>
    <definedName name="csexcel_kimutatas_Nemet_rend_tablaAnchor">#REF!</definedName>
    <definedName name="csexcel_kimutatas_Nemet_rendeleti_tabla_Dim01">"="</definedName>
    <definedName name="csexcel_kimutatas_Nemet_rendeleti_tabla_Dim02">"="</definedName>
    <definedName name="csexcel_kimutatas_Nemet_rendeleti_tabla_Dim03">"="</definedName>
    <definedName name="csexcel_kimutatas_Nemet_rendeleti_tabla_Dim04">"="</definedName>
    <definedName name="csexcel_kimutatas_Nemet_rendeleti_tabla_Dim05">"="</definedName>
    <definedName name="csexcel_kimutatas_Nemet_rendeleti_tabla_Dim06">"="</definedName>
    <definedName name="csexcel_kimutatas_Nemet_rendeleti_tabla_Dim07">"="</definedName>
    <definedName name="csexcel_kimutatas_Nemet_rendeleti_tabla_Dim08">"="</definedName>
    <definedName name="csexcel_kimutatas_Nemet_rendeleti_tabla_Dim09">"="</definedName>
    <definedName name="csexcel_kimutatas_Nemet_rendeleti_tabla_Dim10">"="</definedName>
    <definedName name="csexcel_kimutatas_Nemet_rendeleti_tabla_Dim11">"="</definedName>
    <definedName name="csexcel_kimutatas_Nemet_rendeleti_tabla_Dim12">"="</definedName>
    <definedName name="csexcel_kimutatas_pm_jogcim_Dim01">"="</definedName>
    <definedName name="csexcel_kimutatas_pm_jogcim_Dim02">"="</definedName>
    <definedName name="csexcel_kimutatas_pm_jogcim_Dim03">"="</definedName>
    <definedName name="csexcel_kimutatas_pm_jogcim_Dim04">"="</definedName>
    <definedName name="csexcel_kimutatas_pm_jogcim_Dim05">"="</definedName>
    <definedName name="csexcel_kimutatas_pm_jogcim_Dim06">"="</definedName>
    <definedName name="csexcel_kimutatas_pm_jogcim_Dim07">"="</definedName>
    <definedName name="csexcel_kimutatas_pm_jogcim_Dim08">"="</definedName>
    <definedName name="csexcel_kimutatas_pm_jogcim_Dim09">"="</definedName>
    <definedName name="csexcel_kimutatas_pm_jogcim_Dim10">"="</definedName>
    <definedName name="csexcel_kimutatas_pm_jogcim_Dim11">"="</definedName>
    <definedName name="csexcel_kimutatas_pm_jogcim_Dim12">"="</definedName>
    <definedName name="csexcel_kimutatas_Szlovak_rend_tabla_Dim01">"="</definedName>
    <definedName name="csexcel_kimutatas_Szlovak_rend_tabla_Dim02">"="</definedName>
    <definedName name="csexcel_kimutatas_Szlovak_rend_tabla_Dim03">"="</definedName>
    <definedName name="csexcel_kimutatas_Szlovak_rend_tabla_Dim04">"="</definedName>
    <definedName name="csexcel_kimutatas_Szlovak_rend_tabla_Dim05">"="</definedName>
    <definedName name="csexcel_kimutatas_Szlovak_rend_tabla_Dim06">"="</definedName>
    <definedName name="csexcel_kimutatas_Szlovak_rend_tabla_Dim07">"="</definedName>
    <definedName name="csexcel_kimutatas_Szlovak_rend_tabla_Dim08">"="</definedName>
    <definedName name="csexcel_kimutatas_Szlovak_rend_tabla_Dim09">"="</definedName>
    <definedName name="csexcel_kimutatas_Szlovak_rend_tabla_Dim10">"="</definedName>
    <definedName name="csexcel_kimutatas_Szlovak_rend_tabla_Dim11">"="</definedName>
    <definedName name="csexcel_kimutatas_Szlovak_rend_tabla_Dim12">"="</definedName>
    <definedName name="csexcel_kimutatas_Szlovak_rend_tablaAnchor">#REF!</definedName>
    <definedName name="csexcel_kimutatas_Szlovak_rendeleti_tabla_Dim01">"="</definedName>
    <definedName name="csexcel_kimutatas_Szlovak_rendeleti_tabla_Dim02">"="</definedName>
    <definedName name="csexcel_kimutatas_Szlovak_rendeleti_tabla_Dim03">"="</definedName>
    <definedName name="csexcel_kimutatas_Szlovak_rendeleti_tabla_Dim04">"="</definedName>
    <definedName name="csexcel_kimutatas_Szlovak_rendeleti_tabla_Dim05">"="</definedName>
    <definedName name="csexcel_kimutatas_Szlovak_rendeleti_tabla_Dim06">"="</definedName>
    <definedName name="csexcel_kimutatas_Szlovak_rendeleti_tabla_Dim07">"="</definedName>
    <definedName name="csexcel_kimutatas_Szlovak_rendeleti_tabla_Dim08">"="</definedName>
    <definedName name="csexcel_kimutatas_Szlovak_rendeleti_tabla_Dim09">"="</definedName>
    <definedName name="csexcel_kimutatas_Szlovak_rendeleti_tabla_Dim10">"="</definedName>
    <definedName name="csexcel_kimutatas_Szlovak_rendeleti_tabla_Dim11">"="</definedName>
    <definedName name="csexcel_kimutatas_Szlovak_rendeleti_tabla_Dim12">"="</definedName>
    <definedName name="csexcel_kimutatas_Tiszk_rend_tabla_Dim01">"="</definedName>
    <definedName name="csexcel_kimutatas_Tiszk_rend_tabla_Dim02">"="</definedName>
    <definedName name="csexcel_kimutatas_Tiszk_rend_tabla_Dim03">"="</definedName>
    <definedName name="csexcel_kimutatas_Tiszk_rend_tabla_Dim04">"="</definedName>
    <definedName name="csexcel_kimutatas_Tiszk_rend_tabla_Dim05">"="</definedName>
    <definedName name="csexcel_kimutatas_Tiszk_rend_tabla_Dim06">"="</definedName>
    <definedName name="csexcel_kimutatas_Tiszk_rend_tabla_Dim07">"="</definedName>
    <definedName name="csexcel_kimutatas_Tiszk_rend_tabla_Dim08">"="</definedName>
    <definedName name="csexcel_kimutatas_Tiszk_rend_tabla_Dim09">"="</definedName>
    <definedName name="csexcel_kimutatas_Tiszk_rend_tabla_Dim10">"="</definedName>
    <definedName name="csexcel_kimutatas_Tiszk_rend_tabla_Dim11">"="</definedName>
    <definedName name="csexcel_kimutatas_Tiszk_rend_tabla_Dim12">"="</definedName>
    <definedName name="csexcel_kimutatas_Tiszk_rend_tablaAnchor">#REF!</definedName>
    <definedName name="csexcel_kimutatas_Tiszk_rendeleti_tabla_Dim01">"="</definedName>
    <definedName name="csexcel_kimutatas_Tiszk_rendeleti_tabla_Dim02">"="</definedName>
    <definedName name="csexcel_kimutatas_Tiszk_rendeleti_tabla_Dim03">"="</definedName>
    <definedName name="csexcel_kimutatas_Tiszk_rendeleti_tabla_Dim04">"="</definedName>
    <definedName name="csexcel_kimutatas_Tiszk_rendeleti_tabla_Dim05">"="</definedName>
    <definedName name="csexcel_kimutatas_Tiszk_rendeleti_tabla_Dim06">"="</definedName>
    <definedName name="csexcel_kimutatas_Tiszk_rendeleti_tabla_Dim07">"="</definedName>
    <definedName name="csexcel_kimutatas_Tiszk_rendeleti_tabla_Dim08">"="</definedName>
    <definedName name="csexcel_kimutatas_Tiszk_rendeleti_tabla_Dim09">"="</definedName>
    <definedName name="csexcel_kimutatas_Tiszk_rendeleti_tabla_Dim10">"="</definedName>
    <definedName name="csexcel_kimutatas_Tiszk_rendeleti_tabla_Dim11">"="</definedName>
    <definedName name="csexcel_kimutatas_Tiszk_rendeleti_tabla_Dim12">"="</definedName>
    <definedName name="csexcel_koltsegvetes_2007_bev_2szmell_Dim01">"="</definedName>
    <definedName name="csexcel_koltsegvetes_2007_bev_2szmell_Dim02">"="</definedName>
    <definedName name="csexcel_koltsegvetes_2007_bev_2szmell_Dim03">#REF!</definedName>
    <definedName name="csexcel_koltsegvetes_2007_bev_2szmell_Dim04">#REF!</definedName>
    <definedName name="csexcel_koltsegvetes_2007_bev_2szmell_Dim05">#REF!</definedName>
    <definedName name="csexcel_koltsegvetes_2007_bev_2szmell_Dim06">#REF!</definedName>
    <definedName name="csexcel_koltsegvetes_2007_bev_2szmell_Dim07">#REF!</definedName>
    <definedName name="csexcel_koltsegvetes_2007_bev_2szmell_Dim08">#REF!</definedName>
    <definedName name="csexcel_koltsegvetes_2007_bev_2szmell_Dim09">#REF!</definedName>
    <definedName name="csexcel_koltsegvetes_2007_bev_2szmell_Dim10">"="</definedName>
    <definedName name="csexcel_koltsegvetes_2007_bev_2szmell_Dim11">"="</definedName>
    <definedName name="csexcel_koltsegvetes_2007_bev_2szmellAnchor">#REF!</definedName>
    <definedName name="csexcel_koltsegvetes_2007_kiad_3szmell_Dim01">"="</definedName>
    <definedName name="csexcel_koltsegvetes_2007_kiad_3szmell_Dim02">"="</definedName>
    <definedName name="csexcel_koltsegvetes_2007_kiad_3szmell_Dim03">#REF!</definedName>
    <definedName name="csexcel_koltsegvetes_2007_kiad_3szmell_Dim04">#REF!</definedName>
    <definedName name="csexcel_koltsegvetes_2007_kiad_3szmell_Dim05">#REF!</definedName>
    <definedName name="csexcel_koltsegvetes_2007_kiad_3szmell_Dim06">#REF!</definedName>
    <definedName name="csexcel_koltsegvetes_2007_kiad_3szmell_Dim07">#REF!</definedName>
    <definedName name="csexcel_koltsegvetes_2007_kiad_3szmell_Dim08">#REF!</definedName>
    <definedName name="csexcel_koltsegvetes_2007_kiad_3szmell_Dim09">"="</definedName>
    <definedName name="csexcel_koltsegvetes_2007_kiad_3szmell_Dim10">#REF!</definedName>
    <definedName name="csexcel_koltsegvetes_2007_kiad_3szmell_Dim11">"="</definedName>
    <definedName name="csexcel_koltsegvetes_2007_kiad_3szmellAnchor">#REF!</definedName>
    <definedName name="csexcel_koncepcio_1szmell_bev_Dim01">"="</definedName>
    <definedName name="csexcel_koncepcio_1szmell_bev_Dim02">"="</definedName>
    <definedName name="csexcel_koncepcio_1szmell_bev_Dim03">#REF!</definedName>
    <definedName name="csexcel_koncepcio_1szmell_bev_Dim04">#REF!</definedName>
    <definedName name="csexcel_koncepcio_1szmell_bev_Dim05">"="</definedName>
    <definedName name="csexcel_koncepcio_1szmell_bev_Dim06">#REF!</definedName>
    <definedName name="csexcel_koncepcio_1szmell_bev_Dim07">"="</definedName>
    <definedName name="csexcel_koncepcio_1szmell_bev_Dim08">#REF!</definedName>
    <definedName name="csexcel_koncepcio_1szmell_bev_Dim09">#REF!</definedName>
    <definedName name="csexcel_koncepcio_1szmell_bev_Dim10">#REF!</definedName>
    <definedName name="csexcel_koncepcio_1szmell_bev_Dim11">#REF!</definedName>
    <definedName name="csexcel_koncepcio_1szmell_bevAnchor">#REF!</definedName>
    <definedName name="csexcel_koncepcio_1szmell_kiad_Dim01">"="</definedName>
    <definedName name="csexcel_koncepcio_1szmell_kiad_Dim02">"="</definedName>
    <definedName name="csexcel_koncepcio_1szmell_kiad_Dim03">#REF!</definedName>
    <definedName name="csexcel_koncepcio_1szmell_kiad_Dim04">#REF!</definedName>
    <definedName name="csexcel_koncepcio_1szmell_kiad_Dim05">"="</definedName>
    <definedName name="csexcel_koncepcio_1szmell_kiad_Dim06">#REF!</definedName>
    <definedName name="csexcel_koncepcio_1szmell_kiad_Dim07">"="</definedName>
    <definedName name="csexcel_koncepcio_1szmell_kiad_Dim08">#REF!</definedName>
    <definedName name="csexcel_koncepcio_1szmell_kiad_Dim09">#REF!</definedName>
    <definedName name="csexcel_koncepcio_1szmell_kiad_Dim10">#REF!</definedName>
    <definedName name="csexcel_koncepcio_1szmell_kiad_Dim11">#REF!</definedName>
    <definedName name="csexcel_koncepcio_1szmell_kiadAnchor">#REF!</definedName>
    <definedName name="csexcel_Nemet_rend_tabla_konc_Dim01">"="</definedName>
    <definedName name="csexcel_Nemet_rend_tabla_konc_Dim02">"="</definedName>
    <definedName name="csexcel_Nemet_rend_tabla_konc_Dim03">"="</definedName>
    <definedName name="csexcel_Nemet_rend_tabla_konc_Dim04">"="</definedName>
    <definedName name="csexcel_Nemet_rend_tabla_konc_Dim05">"="</definedName>
    <definedName name="csexcel_Nemet_rend_tabla_konc_Dim06">"="</definedName>
    <definedName name="csexcel_Nemet_rend_tabla_konc_Dim07">"="</definedName>
    <definedName name="csexcel_Nemet_rend_tabla_konc_Dim08">"="</definedName>
    <definedName name="csexcel_Nemet_rend_tabla_konc_Dim09">"="</definedName>
    <definedName name="csexcel_Nemet_rend_tabla_konc_Dim10">"="</definedName>
    <definedName name="csexcel_Nemet_rend_tabla_konc_Dim11">"="</definedName>
    <definedName name="csexcel_Nemet_rend_tabla_konc_Dim12">"="</definedName>
    <definedName name="csexcel_Szlovak_rend_tabla_konc_Dim01">"="</definedName>
    <definedName name="csexcel_Szlovak_rend_tabla_konc_Dim02">"="</definedName>
    <definedName name="csexcel_Szlovak_rend_tabla_konc_Dim03">"="</definedName>
    <definedName name="csexcel_Szlovak_rend_tabla_konc_Dim04">"="</definedName>
    <definedName name="csexcel_Szlovak_rend_tabla_konc_Dim05">"="</definedName>
    <definedName name="csexcel_Szlovak_rend_tabla_konc_Dim06">"="</definedName>
    <definedName name="csexcel_Szlovak_rend_tabla_konc_Dim07">"="</definedName>
    <definedName name="csexcel_Szlovak_rend_tabla_konc_Dim08">"="</definedName>
    <definedName name="csexcel_Szlovak_rend_tabla_konc_Dim09">"="</definedName>
    <definedName name="csexcel_Szlovak_rend_tabla_konc_Dim10">"="</definedName>
    <definedName name="csexcel_Szlovak_rend_tabla_konc_Dim11">"="</definedName>
    <definedName name="csexcel_Szlovak_rend_tabla_konc_Dim12">"="</definedName>
    <definedName name="csexcel_Tiszk_rend_tabla_konc_Dim01">"="</definedName>
    <definedName name="csexcel_Tiszk_rend_tabla_konc_Dim02">"="</definedName>
    <definedName name="csexcel_Tiszk_rend_tabla_konc_Dim03">"="</definedName>
    <definedName name="csexcel_Tiszk_rend_tabla_konc_Dim04">"="</definedName>
    <definedName name="csexcel_Tiszk_rend_tabla_konc_Dim05">"="</definedName>
    <definedName name="csexcel_Tiszk_rend_tabla_konc_Dim06">"="</definedName>
    <definedName name="csexcel_Tiszk_rend_tabla_konc_Dim07">"="</definedName>
    <definedName name="csexcel_Tiszk_rend_tabla_konc_Dim08">"="</definedName>
    <definedName name="csexcel_Tiszk_rend_tabla_konc_Dim09">"="</definedName>
    <definedName name="csexcel_Tiszk_rend_tabla_konc_Dim10">"="</definedName>
    <definedName name="csexcel_Tiszk_rend_tabla_konc_Dim11">"="</definedName>
    <definedName name="csexcel_Tiszk_rend_tabla_konc_Dim12">"="</definedName>
    <definedName name="csFeichtinger_rendeleti_tabla_excel_Dim01">"="</definedName>
    <definedName name="csFeichtinger_rendeleti_tabla_excel_Dim02">"="</definedName>
    <definedName name="csFeichtinger_rendeleti_tabla_excel_Dim03">"="</definedName>
    <definedName name="csFeichtinger_rendeleti_tabla_excel_Dim04">"="</definedName>
    <definedName name="csFeichtinger_rendeleti_tabla_excel_Dim05">"="</definedName>
    <definedName name="csFeichtinger_rendeleti_tabla_excel_Dim06">"="</definedName>
    <definedName name="csFeichtinger_rendeleti_tabla_excel_Dim07">"="</definedName>
    <definedName name="csFeichtinger_rendeleti_tabla_excel_Dim08">"="</definedName>
    <definedName name="csFeichtinger_rendeleti_tabla_excel_Dim09">"="</definedName>
    <definedName name="csFeichtinger_rendeleti_tabla_excel_Dim10">"="</definedName>
    <definedName name="csFeichtinger_rendeleti_tabla_excel_Dim11">"="</definedName>
    <definedName name="csFeichtinger_rendeleti_tabla_excel_Dim12">"="</definedName>
    <definedName name="csfelhalmozas_merleg_bev_excel_Dim01">"="</definedName>
    <definedName name="csfelhalmozas_merleg_bev_excel_Dim02">"="</definedName>
    <definedName name="csfelhalmozas_merleg_bev_excel_Dim03">"="</definedName>
    <definedName name="csfelhalmozas_merleg_bev_excel_Dim04">"="</definedName>
    <definedName name="csfelhalmozas_merleg_bev_excel_Dim05">"="</definedName>
    <definedName name="csfelhalmozas_merleg_bev_excel_Dim06">"="</definedName>
    <definedName name="csfelhalmozas_merleg_bev_excel_Dim07">"="</definedName>
    <definedName name="csfelhalmozas_merleg_bev_excel_Dim08">"="</definedName>
    <definedName name="csfelhalmozas_merleg_bev_excel_Dim09">"="</definedName>
    <definedName name="csfelhalmozas_merleg_bev_excel_Dim10">"="</definedName>
    <definedName name="csfelhalmozas_merleg_bev_excel_Dim11">"="</definedName>
    <definedName name="csfelhalmozas_merleg_bev_excel_Dim12">"="</definedName>
    <definedName name="csfelhalmozas_merleg_bev_excelAnchor">#REF!</definedName>
    <definedName name="csfelhalmozas_merleg_kiad_excel_Dim01">"="</definedName>
    <definedName name="csfelhalmozas_merleg_kiad_excel_Dim02">"="</definedName>
    <definedName name="csfelhalmozas_merleg_kiad_excel_Dim03">"="</definedName>
    <definedName name="csfelhalmozas_merleg_kiad_excel_Dim04">"="</definedName>
    <definedName name="csfelhalmozas_merleg_kiad_excel_Dim05">"="</definedName>
    <definedName name="csfelhalmozas_merleg_kiad_excel_Dim06">"="</definedName>
    <definedName name="csfelhalmozas_merleg_kiad_excel_Dim07">"="</definedName>
    <definedName name="csfelhalmozas_merleg_kiad_excel_Dim08">"="</definedName>
    <definedName name="csfelhalmozas_merleg_kiad_excel_Dim09">"="</definedName>
    <definedName name="csfelhalmozas_merleg_kiad_excel_Dim10">"="</definedName>
    <definedName name="csfelhalmozas_merleg_kiad_excel_Dim11">"="</definedName>
    <definedName name="csfelhalmozas_merleg_kiad_excel_Dim12">"="</definedName>
    <definedName name="csfelhalmozas_merleg_kiad_excelAnchor">#REF!</definedName>
    <definedName name="csfo_merleg_kiad_Dim01">"="</definedName>
    <definedName name="csfo_merleg_kiad_Dim02">"="</definedName>
    <definedName name="csfo_merleg_kiad_Dim03">"="</definedName>
    <definedName name="csfo_merleg_kiad_Dim04">"="</definedName>
    <definedName name="csfo_merleg_kiad_Dim05">"="</definedName>
    <definedName name="csfo_merleg_kiad_Dim06">"="</definedName>
    <definedName name="csfo_merleg_kiad_Dim07">"="</definedName>
    <definedName name="csfo_merleg_kiad_Dim08">"="</definedName>
    <definedName name="csfo_merleg_kiad_Dim09">"="</definedName>
    <definedName name="csfo_merleg_kiad_Dim10">"="</definedName>
    <definedName name="csfo_merleg_kiad_Dim11">"="</definedName>
    <definedName name="csfo_merleg_kiad_Dim12">"="</definedName>
    <definedName name="csfo_merleg_kiadAnchor">#REF!</definedName>
    <definedName name="csFogyatekos_tokodaltaro_rendeleti_tabla_excel_Dim01">"="</definedName>
    <definedName name="csFogyatekos_tokodaltaro_rendeleti_tabla_excel_Dim02">"="</definedName>
    <definedName name="csFogyatekos_tokodaltaro_rendeleti_tabla_excel_Dim03">"="</definedName>
    <definedName name="csFogyatekos_tokodaltaro_rendeleti_tabla_excel_Dim04">"="</definedName>
    <definedName name="csFogyatekos_tokodaltaro_rendeleti_tabla_excel_Dim05">"="</definedName>
    <definedName name="csFogyatekos_tokodaltaro_rendeleti_tabla_excel_Dim06">"="</definedName>
    <definedName name="csFogyatekos_tokodaltaro_rendeleti_tabla_excel_Dim07">"="</definedName>
    <definedName name="csFogyatekos_tokodaltaro_rendeleti_tabla_excel_Dim08">"="</definedName>
    <definedName name="csFogyatekos_tokodaltaro_rendeleti_tabla_excel_Dim09">"="</definedName>
    <definedName name="csFogyatekos_tokodaltaro_rendeleti_tabla_excel_Dim10">"="</definedName>
    <definedName name="csFogyatekos_tokodaltaro_rendeleti_tabla_excel_Dim11">"="</definedName>
    <definedName name="csFogyatekos_tokodaltaro_rendeleti_tabla_excel_Dim12">"="</definedName>
    <definedName name="csfomerleg_bev_Dim01">"="</definedName>
    <definedName name="csfomerleg_bev_Dim02">"="</definedName>
    <definedName name="csfomerleg_bev_Dim03">"="</definedName>
    <definedName name="csfomerleg_bev_Dim04">"="</definedName>
    <definedName name="csfomerleg_bev_Dim05">"="</definedName>
    <definedName name="csfomerleg_bev_Dim06">"="</definedName>
    <definedName name="csfomerleg_bev_Dim07">"="</definedName>
    <definedName name="csfomerleg_bev_Dim08">"="</definedName>
    <definedName name="csfomerleg_bev_Dim09">"="</definedName>
    <definedName name="csfomerleg_bev_Dim10">"="</definedName>
    <definedName name="csfomerleg_bev_Dim11">"="</definedName>
    <definedName name="csfomerleg_bev_Dim12">"="</definedName>
    <definedName name="csfomerleg_bev_mod_Dim01">"="</definedName>
    <definedName name="csfomerleg_bev_mod_Dim02">"="</definedName>
    <definedName name="csfomerleg_bev_mod_Dim03">"="</definedName>
    <definedName name="csfomerleg_bev_mod_Dim04">"="</definedName>
    <definedName name="csfomerleg_bev_mod_Dim05">"="</definedName>
    <definedName name="csfomerleg_bev_mod_Dim06">"="</definedName>
    <definedName name="csfomerleg_bev_mod_Dim07">"="</definedName>
    <definedName name="csfomerleg_bev_mod_Dim08">"="</definedName>
    <definedName name="csfomerleg_bev_mod_Dim09">"="</definedName>
    <definedName name="csfomerleg_bev_mod_Dim10">"="</definedName>
    <definedName name="csfomerleg_bev_mod_Dim11">"="</definedName>
    <definedName name="csfomerleg_bev_mod_Dim12">"="</definedName>
    <definedName name="csfomerleg_bevAnchor">#REF!</definedName>
    <definedName name="csGeza_fejedelem_rendeleti_tabla_excel_Dim01">"="</definedName>
    <definedName name="csGeza_fejedelem_rendeleti_tabla_excel_Dim02">"="</definedName>
    <definedName name="csGeza_fejedelem_rendeleti_tabla_excel_Dim03">"="</definedName>
    <definedName name="csGeza_fejedelem_rendeleti_tabla_excel_Dim04">"="</definedName>
    <definedName name="csGeza_fejedelem_rendeleti_tabla_excel_Dim05">"="</definedName>
    <definedName name="csGeza_fejedelem_rendeleti_tabla_excel_Dim06">"="</definedName>
    <definedName name="csGeza_fejedelem_rendeleti_tabla_excel_Dim07">"="</definedName>
    <definedName name="csGeza_fejedelem_rendeleti_tabla_excel_Dim08">"="</definedName>
    <definedName name="csGeza_fejedelem_rendeleti_tabla_excel_Dim09">"="</definedName>
    <definedName name="csGeza_fejedelem_rendeleti_tabla_excel_Dim10">"="</definedName>
    <definedName name="csGeza_fejedelem_rendeleti_tabla_excel_Dim11">"="</definedName>
    <definedName name="csGeza_fejedelem_rendeleti_tabla_excel_Dim12">"="</definedName>
    <definedName name="csGyermekvedelmi_rendeleti_tabla_excel_Dim01">"="</definedName>
    <definedName name="csGyermekvedelmi_rendeleti_tabla_excel_Dim02">"="</definedName>
    <definedName name="csGyermekvedelmi_rendeleti_tabla_excel_Dim03">"="</definedName>
    <definedName name="csGyermekvedelmi_rendeleti_tabla_excel_Dim04">"="</definedName>
    <definedName name="csGyermekvedelmi_rendeleti_tabla_excel_Dim05">"="</definedName>
    <definedName name="csGyermekvedelmi_rendeleti_tabla_excel_Dim06">"="</definedName>
    <definedName name="csGyermekvedelmi_rendeleti_tabla_excel_Dim07">"="</definedName>
    <definedName name="csGyermekvedelmi_rendeleti_tabla_excel_Dim08">"="</definedName>
    <definedName name="csGyermekvedelmi_rendeleti_tabla_excel_Dim09">"="</definedName>
    <definedName name="csGyermekvedelmi_rendeleti_tabla_excel_Dim10">"="</definedName>
    <definedName name="csGyermekvedelmi_rendeleti_tabla_excel_Dim11">"="</definedName>
    <definedName name="csGyermekvedelmi_rendeleti_tabla_excel_Dim12">"="</definedName>
    <definedName name="csHegyhati_rendeleti_tabla_excel_Dim01">"="</definedName>
    <definedName name="csHegyhati_rendeleti_tabla_excel_Dim02">"="</definedName>
    <definedName name="csHegyhati_rendeleti_tabla_excel_Dim03">"="</definedName>
    <definedName name="csHegyhati_rendeleti_tabla_excel_Dim04">"="</definedName>
    <definedName name="csHegyhati_rendeleti_tabla_excel_Dim05">"="</definedName>
    <definedName name="csHegyhati_rendeleti_tabla_excel_Dim06">"="</definedName>
    <definedName name="csHegyhati_rendeleti_tabla_excel_Dim07">"="</definedName>
    <definedName name="csHegyhati_rendeleti_tabla_excel_Dim08">"="</definedName>
    <definedName name="csHegyhati_rendeleti_tabla_excel_Dim09">"="</definedName>
    <definedName name="csHegyhati_rendeleti_tabla_excel_Dim10">"="</definedName>
    <definedName name="csHegyhati_rendeleti_tabla_excel_Dim11">"="</definedName>
    <definedName name="csHegyhati_rendeleti_tabla_excel_Dim12">"="</definedName>
    <definedName name="cshivatal_rendeleti_tabla_excel_Dim01">"="</definedName>
    <definedName name="cshivatal_rendeleti_tabla_excel_Dim02">"="</definedName>
    <definedName name="cshivatal_rendeleti_tabla_excel_Dim03">"="</definedName>
    <definedName name="cshivatal_rendeleti_tabla_excel_Dim04">"="</definedName>
    <definedName name="cshivatal_rendeleti_tabla_excel_Dim05">"="</definedName>
    <definedName name="cshivatal_rendeleti_tabla_excel_Dim06">"="</definedName>
    <definedName name="cshivatal_rendeleti_tabla_excel_Dim07">"="</definedName>
    <definedName name="cshivatal_rendeleti_tabla_excel_Dim08">"="</definedName>
    <definedName name="cshivatal_rendeleti_tabla_excel_Dim09">"="</definedName>
    <definedName name="cshivatal_rendeleti_tabla_excel_Dim10">"="</definedName>
    <definedName name="cshivatal_rendeleti_tabla_excel_Dim11">"="</definedName>
    <definedName name="cshivatal_rendeleti_tabla_excel_Dim12">"="</definedName>
    <definedName name="cshivatal_rendeleti_tabla_excelAnchor">#REF!</definedName>
    <definedName name="csIntegralt_szoc_int_rendeleti_tabla_excel_Dim01">"="</definedName>
    <definedName name="csIntegralt_szoc_int_rendeleti_tabla_excel_Dim02">"="</definedName>
    <definedName name="csIntegralt_szoc_int_rendeleti_tabla_excel_Dim03">"="</definedName>
    <definedName name="csIntegralt_szoc_int_rendeleti_tabla_excel_Dim04">"="</definedName>
    <definedName name="csIntegralt_szoc_int_rendeleti_tabla_excel_Dim05">"="</definedName>
    <definedName name="csIntegralt_szoc_int_rendeleti_tabla_excel_Dim06">"="</definedName>
    <definedName name="csIntegralt_szoc_int_rendeleti_tabla_excel_Dim07">"="</definedName>
    <definedName name="csIntegralt_szoc_int_rendeleti_tabla_excel_Dim08">"="</definedName>
    <definedName name="csIntegralt_szoc_int_rendeleti_tabla_excel_Dim09">"="</definedName>
    <definedName name="csIntegralt_szoc_int_rendeleti_tabla_excel_Dim10">"="</definedName>
    <definedName name="csIntegralt_szoc_int_rendeleti_tabla_excel_Dim11">"="</definedName>
    <definedName name="csIntegralt_szoc_int_rendeleti_tabla_excel_Dim12">"="</definedName>
    <definedName name="csintezmenyi_rendeleti_tabla_excel_Dim01">"="</definedName>
    <definedName name="csintezmenyi_rendeleti_tabla_excel_Dim02">"="</definedName>
    <definedName name="csintezmenyi_rendeleti_tabla_excel_Dim03">"="</definedName>
    <definedName name="csintezmenyi_rendeleti_tabla_excel_Dim04">"="</definedName>
    <definedName name="csintezmenyi_rendeleti_tabla_excel_Dim05">"="</definedName>
    <definedName name="csintezmenyi_rendeleti_tabla_excel_Dim06">"="</definedName>
    <definedName name="csintezmenyi_rendeleti_tabla_excel_Dim07">"="</definedName>
    <definedName name="csintezmenyi_rendeleti_tabla_excel_Dim08">"="</definedName>
    <definedName name="csintezmenyi_rendeleti_tabla_excel_Dim09">"="</definedName>
    <definedName name="csintezmenyi_rendeleti_tabla_excel_Dim10">"="</definedName>
    <definedName name="csintezmenyi_rendeleti_tabla_excel_Dim11">"="</definedName>
    <definedName name="csintezmenyi_rendeleti_tabla_excel_Dim12">"="</definedName>
    <definedName name="csJavorka_rendeleti_tabla_excel_Dim01">"="</definedName>
    <definedName name="csJavorka_rendeleti_tabla_excel_Dim02">"="</definedName>
    <definedName name="csJavorka_rendeleti_tabla_excel_Dim03">"="</definedName>
    <definedName name="csJavorka_rendeleti_tabla_excel_Dim04">"="</definedName>
    <definedName name="csJavorka_rendeleti_tabla_excel_Dim05">"="</definedName>
    <definedName name="csJavorka_rendeleti_tabla_excel_Dim06">"="</definedName>
    <definedName name="csJavorka_rendeleti_tabla_excel_Dim07">"="</definedName>
    <definedName name="csJavorka_rendeleti_tabla_excel_Dim08">"="</definedName>
    <definedName name="csJavorka_rendeleti_tabla_excel_Dim09">"="</definedName>
    <definedName name="csJavorka_rendeleti_tabla_excel_Dim10">"="</definedName>
    <definedName name="csJavorka_rendeleti_tabla_excel_Dim11">"="</definedName>
    <definedName name="csJavorka_rendeleti_tabla_excel_Dim12">"="</definedName>
    <definedName name="csJokai_rendeleti_tabla_excel_Dim01">"="</definedName>
    <definedName name="csJokai_rendeleti_tabla_excel_Dim02">"="</definedName>
    <definedName name="csJokai_rendeleti_tabla_excel_Dim03">"="</definedName>
    <definedName name="csJokai_rendeleti_tabla_excel_Dim04">"="</definedName>
    <definedName name="csJokai_rendeleti_tabla_excel_Dim05">"="</definedName>
    <definedName name="csJokai_rendeleti_tabla_excel_Dim06">"="</definedName>
    <definedName name="csJokai_rendeleti_tabla_excel_Dim07">"="</definedName>
    <definedName name="csJokai_rendeleti_tabla_excel_Dim08">"="</definedName>
    <definedName name="csJokai_rendeleti_tabla_excel_Dim09">"="</definedName>
    <definedName name="csJokai_rendeleti_tabla_excel_Dim10">"="</definedName>
    <definedName name="csJokai_rendeleti_tabla_excel_Dim11">"="</definedName>
    <definedName name="csJokai_rendeleti_tabla_excel_Dim12">"="</definedName>
    <definedName name="csJozsef_A_konyvtar_rendeleti_tabla_excel_Dim01">"="</definedName>
    <definedName name="csJozsef_A_konyvtar_rendeleti_tabla_excel_Dim02">"="</definedName>
    <definedName name="csJozsef_A_konyvtar_rendeleti_tabla_excel_Dim03">"="</definedName>
    <definedName name="csJozsef_A_konyvtar_rendeleti_tabla_excel_Dim04">"="</definedName>
    <definedName name="csJozsef_A_konyvtar_rendeleti_tabla_excel_Dim05">"="</definedName>
    <definedName name="csJozsef_A_konyvtar_rendeleti_tabla_excel_Dim06">"="</definedName>
    <definedName name="csJozsef_A_konyvtar_rendeleti_tabla_excel_Dim07">"="</definedName>
    <definedName name="csJozsef_A_konyvtar_rendeleti_tabla_excel_Dim08">"="</definedName>
    <definedName name="csJozsef_A_konyvtar_rendeleti_tabla_excel_Dim09">"="</definedName>
    <definedName name="csJozsef_A_konyvtar_rendeleti_tabla_excel_Dim10">"="</definedName>
    <definedName name="csJozsef_A_konyvtar_rendeleti_tabla_excel_Dim11">"="</definedName>
    <definedName name="csJozsef_A_konyvtar_rendeleti_tabla_excel_Dim12">"="</definedName>
    <definedName name="csKeepAlive">5</definedName>
    <definedName name="cskimutatas_2009_kv_Dim01">"="</definedName>
    <definedName name="cskimutatas_2009_kv_Dim02">"="</definedName>
    <definedName name="cskimutatas_2009_kv_Dim03">"="</definedName>
    <definedName name="cskimutatas_2009_kv_Dim04">"="</definedName>
    <definedName name="cskimutatas_2009_kv_Dim05">"="</definedName>
    <definedName name="cskimutatas_2009_kv_Dim06">"="</definedName>
    <definedName name="cskimutatas_2009_kv_Dim07">"="</definedName>
    <definedName name="cskimutatas_2009_kv_Dim08">"="</definedName>
    <definedName name="cskimutatas_2009_kv_Dim09">#REF!</definedName>
    <definedName name="cskimutatas_2009_kv_Dim10">"="</definedName>
    <definedName name="cskimutatas_2009_kv_Dim11">#REF!</definedName>
    <definedName name="cskimutatas_2009_kv_Dim12">"="</definedName>
    <definedName name="cskimutatas_2009_kvAnchor">#REF!</definedName>
    <definedName name="cskimutatas_bev_fobb_jogcim_Dim01">"="</definedName>
    <definedName name="cskimutatas_bev_fobb_jogcim_Dim02">"="</definedName>
    <definedName name="cskimutatas_bev_fobb_jogcim_Dim03">"="</definedName>
    <definedName name="cskimutatas_bev_fobb_jogcim_Dim04">"="</definedName>
    <definedName name="cskimutatas_bev_fobb_jogcim_Dim05">"="</definedName>
    <definedName name="cskimutatas_bev_fobb_jogcim_Dim06">"="</definedName>
    <definedName name="cskimutatas_bev_fobb_jogcim_Dim07">"="</definedName>
    <definedName name="cskimutatas_bev_fobb_jogcim_Dim08">"="</definedName>
    <definedName name="cskimutatas_bev_fobb_jogcim_Dim09">"="</definedName>
    <definedName name="cskimutatas_bev_fobb_jogcim_Dim10">"="</definedName>
    <definedName name="cskimutatas_bev_fobb_jogcim_Dim11">"="</definedName>
    <definedName name="cskimutatas_bev_fobb_jogcim_Dim12">"="</definedName>
    <definedName name="cskimutatas_bev_fobb_jogcimAnchor">'[3]Bevétel'!$A$10</definedName>
    <definedName name="cskimutatas_felhalmmerleg_bev_Dim01">"="</definedName>
    <definedName name="cskimutatas_felhalmmerleg_bev_Dim02">"="</definedName>
    <definedName name="cskimutatas_felhalmmerleg_bev_Dim03">"="</definedName>
    <definedName name="cskimutatas_felhalmmerleg_bev_Dim04">"="</definedName>
    <definedName name="cskimutatas_felhalmmerleg_bev_Dim05">"="</definedName>
    <definedName name="cskimutatas_felhalmmerleg_bev_Dim06">"="</definedName>
    <definedName name="cskimutatas_felhalmmerleg_bev_Dim07">"="</definedName>
    <definedName name="cskimutatas_felhalmmerleg_bev_Dim08">"="</definedName>
    <definedName name="cskimutatas_felhalmmerleg_bev_Dim09">"="</definedName>
    <definedName name="cskimutatas_felhalmmerleg_bev_Dim10">"="</definedName>
    <definedName name="cskimutatas_felhalmmerleg_bev_Dim11">"="</definedName>
    <definedName name="cskimutatas_felhalmmerleg_bev_Dim12">"="</definedName>
    <definedName name="cskimutatas_felhalmmerleg_bevAnchor">#REF!</definedName>
    <definedName name="cskimutatas_felhalmmerleg_kiad_Dim01">"="</definedName>
    <definedName name="cskimutatas_felhalmmerleg_kiad_Dim02">"="</definedName>
    <definedName name="cskimutatas_felhalmmerleg_kiad_Dim03">"="</definedName>
    <definedName name="cskimutatas_felhalmmerleg_kiad_Dim04">"="</definedName>
    <definedName name="cskimutatas_felhalmmerleg_kiad_Dim05">"="</definedName>
    <definedName name="cskimutatas_felhalmmerleg_kiad_Dim06">"="</definedName>
    <definedName name="cskimutatas_felhalmmerleg_kiad_Dim07">"="</definedName>
    <definedName name="cskimutatas_felhalmmerleg_kiad_Dim08">"="</definedName>
    <definedName name="cskimutatas_felhalmmerleg_kiad_Dim09">"="</definedName>
    <definedName name="cskimutatas_felhalmmerleg_kiad_Dim10">"="</definedName>
    <definedName name="cskimutatas_felhalmmerleg_kiad_Dim11">"="</definedName>
    <definedName name="cskimutatas_felhalmmerleg_kiad_Dim12">"="</definedName>
    <definedName name="cskimutatas_felhalmmerleg_kiadAnchor">#REF!</definedName>
    <definedName name="cskimutatas_felhalmozas_bev_merleg_jo_Dim01">"="</definedName>
    <definedName name="cskimutatas_felhalmozas_bev_merleg_jo_Dim02">"="</definedName>
    <definedName name="cskimutatas_felhalmozas_bev_merleg_jo_Dim03">"="</definedName>
    <definedName name="cskimutatas_felhalmozas_bev_merleg_jo_Dim04">"="</definedName>
    <definedName name="cskimutatas_felhalmozas_bev_merleg_jo_Dim05">"="</definedName>
    <definedName name="cskimutatas_felhalmozas_bev_merleg_jo_Dim06">"="</definedName>
    <definedName name="cskimutatas_felhalmozas_bev_merleg_jo_Dim07">"="</definedName>
    <definedName name="cskimutatas_felhalmozas_bev_merleg_jo_Dim08">"="</definedName>
    <definedName name="cskimutatas_felhalmozas_bev_merleg_jo_Dim09">"="</definedName>
    <definedName name="cskimutatas_felhalmozas_bev_merleg_jo_Dim10">"="</definedName>
    <definedName name="cskimutatas_felhalmozas_bev_merleg_jo_Dim11">"="</definedName>
    <definedName name="cskimutatas_felhalmozas_bev_merleg_jo_Dim12">"="</definedName>
    <definedName name="cskimutatas_felhalmozas_bev_merleg_joAnchor">#REF!</definedName>
    <definedName name="cskimutatas_felhalmozas_bev_merleg_konc_Dim01">"="</definedName>
    <definedName name="cskimutatas_felhalmozas_bev_merleg_konc_Dim02">"="</definedName>
    <definedName name="cskimutatas_felhalmozas_bev_merleg_konc_Dim03">"="</definedName>
    <definedName name="cskimutatas_felhalmozas_bev_merleg_konc_Dim04">"="</definedName>
    <definedName name="cskimutatas_felhalmozas_bev_merleg_konc_Dim05">"="</definedName>
    <definedName name="cskimutatas_felhalmozas_bev_merleg_konc_Dim06">"="</definedName>
    <definedName name="cskimutatas_felhalmozas_bev_merleg_konc_Dim07">"="</definedName>
    <definedName name="cskimutatas_felhalmozas_bev_merleg_konc_Dim08">"="</definedName>
    <definedName name="cskimutatas_felhalmozas_bev_merleg_konc_Dim09">"="</definedName>
    <definedName name="cskimutatas_felhalmozas_bev_merleg_konc_Dim10">"="</definedName>
    <definedName name="cskimutatas_felhalmozas_bev_merleg_konc_Dim11">"="</definedName>
    <definedName name="cskimutatas_felhalmozas_bev_merleg_konc_Dim12">"="</definedName>
    <definedName name="cskimutatas_felhalmozas_bev_merleg_koncAnchor">#REF!</definedName>
    <definedName name="cskimutatas_felhalmozas_kiad_merleg_jo_Dim01">"="</definedName>
    <definedName name="cskimutatas_felhalmozas_kiad_merleg_jo_Dim02">"="</definedName>
    <definedName name="cskimutatas_felhalmozas_kiad_merleg_jo_Dim03">"="</definedName>
    <definedName name="cskimutatas_felhalmozas_kiad_merleg_jo_Dim04">"="</definedName>
    <definedName name="cskimutatas_felhalmozas_kiad_merleg_jo_Dim05">"="</definedName>
    <definedName name="cskimutatas_felhalmozas_kiad_merleg_jo_Dim06">"="</definedName>
    <definedName name="cskimutatas_felhalmozas_kiad_merleg_jo_Dim07">"="</definedName>
    <definedName name="cskimutatas_felhalmozas_kiad_merleg_jo_Dim08">"="</definedName>
    <definedName name="cskimutatas_felhalmozas_kiad_merleg_jo_Dim09">"="</definedName>
    <definedName name="cskimutatas_felhalmozas_kiad_merleg_jo_Dim10">"="</definedName>
    <definedName name="cskimutatas_felhalmozas_kiad_merleg_jo_Dim11">"="</definedName>
    <definedName name="cskimutatas_felhalmozas_kiad_merleg_jo_Dim12">"="</definedName>
    <definedName name="cskimutatas_felhalmozas_kiad_merleg_joAnchor">#REF!</definedName>
    <definedName name="cskimutatas_felhalmozas_kiad_merleg_konc_Dim01">"="</definedName>
    <definedName name="cskimutatas_felhalmozas_kiad_merleg_konc_Dim02">"="</definedName>
    <definedName name="cskimutatas_felhalmozas_kiad_merleg_konc_Dim03">"="</definedName>
    <definedName name="cskimutatas_felhalmozas_kiad_merleg_konc_Dim04">"="</definedName>
    <definedName name="cskimutatas_felhalmozas_kiad_merleg_konc_Dim05">"="</definedName>
    <definedName name="cskimutatas_felhalmozas_kiad_merleg_konc_Dim06">"="</definedName>
    <definedName name="cskimutatas_felhalmozas_kiad_merleg_konc_Dim07">"="</definedName>
    <definedName name="cskimutatas_felhalmozas_kiad_merleg_konc_Dim08">"="</definedName>
    <definedName name="cskimutatas_felhalmozas_kiad_merleg_konc_Dim09">"="</definedName>
    <definedName name="cskimutatas_felhalmozas_kiad_merleg_konc_Dim10">"="</definedName>
    <definedName name="cskimutatas_felhalmozas_kiad_merleg_konc_Dim11">"="</definedName>
    <definedName name="cskimutatas_felhalmozas_kiad_merleg_konc_Dim12">"="</definedName>
    <definedName name="cskimutatas_felhalmozas_kiad_merleg_koncAnchor">#REF!</definedName>
    <definedName name="cskimutatas_fomerleg_bev_Dim01">"="</definedName>
    <definedName name="cskimutatas_fomerleg_bev_Dim02">"="</definedName>
    <definedName name="cskimutatas_fomerleg_bev_Dim03">"="</definedName>
    <definedName name="cskimutatas_fomerleg_bev_Dim04">"="</definedName>
    <definedName name="cskimutatas_fomerleg_bev_Dim05">"="</definedName>
    <definedName name="cskimutatas_fomerleg_bev_Dim06">"="</definedName>
    <definedName name="cskimutatas_fomerleg_bev_Dim07">"="</definedName>
    <definedName name="cskimutatas_fomerleg_bev_Dim08">"="</definedName>
    <definedName name="cskimutatas_fomerleg_bev_Dim09">"="</definedName>
    <definedName name="cskimutatas_fomerleg_bev_Dim10">"="</definedName>
    <definedName name="cskimutatas_fomerleg_bev_Dim11">"="</definedName>
    <definedName name="cskimutatas_fomerleg_bev_Dim12">"="</definedName>
    <definedName name="cskimutatas_fomerleg_bev_jo_Dim01">"="</definedName>
    <definedName name="cskimutatas_fomerleg_bev_jo_Dim02">"="</definedName>
    <definedName name="cskimutatas_fomerleg_bev_jo_Dim03">"="</definedName>
    <definedName name="cskimutatas_fomerleg_bev_jo_Dim04">"="</definedName>
    <definedName name="cskimutatas_fomerleg_bev_jo_Dim05">"="</definedName>
    <definedName name="cskimutatas_fomerleg_bev_jo_Dim06">"="</definedName>
    <definedName name="cskimutatas_fomerleg_bev_jo_Dim07">"="</definedName>
    <definedName name="cskimutatas_fomerleg_bev_jo_Dim08">"="</definedName>
    <definedName name="cskimutatas_fomerleg_bev_jo_Dim09">"="</definedName>
    <definedName name="cskimutatas_fomerleg_bev_jo_Dim10">"="</definedName>
    <definedName name="cskimutatas_fomerleg_bev_jo_Dim11">"="</definedName>
    <definedName name="cskimutatas_fomerleg_bev_jo_Dim12">"="</definedName>
    <definedName name="cskimutatas_fomerleg_bev_joAnchor">#REF!</definedName>
    <definedName name="cskimutatas_fomerleg_bev_konc_Dim01">"="</definedName>
    <definedName name="cskimutatas_fomerleg_bev_konc_Dim02">"="</definedName>
    <definedName name="cskimutatas_fomerleg_bev_konc_Dim03">"="</definedName>
    <definedName name="cskimutatas_fomerleg_bev_konc_Dim04">"="</definedName>
    <definedName name="cskimutatas_fomerleg_bev_konc_Dim05">"="</definedName>
    <definedName name="cskimutatas_fomerleg_bev_konc_Dim06">"="</definedName>
    <definedName name="cskimutatas_fomerleg_bev_konc_Dim07">"="</definedName>
    <definedName name="cskimutatas_fomerleg_bev_konc_Dim08">"="</definedName>
    <definedName name="cskimutatas_fomerleg_bev_konc_Dim09">"="</definedName>
    <definedName name="cskimutatas_fomerleg_bev_konc_Dim10">"="</definedName>
    <definedName name="cskimutatas_fomerleg_bev_konc_Dim11">"="</definedName>
    <definedName name="cskimutatas_fomerleg_bev_konc_Dim12">"="</definedName>
    <definedName name="cskimutatas_fomerleg_bev_koncAnchor">#REF!</definedName>
    <definedName name="cskimutatas_fomerleg_bevAnchor">#REF!</definedName>
    <definedName name="cskimutatas_fomerleg_kiad_Dim01">"="</definedName>
    <definedName name="cskimutatas_fomerleg_kiad_Dim02">"="</definedName>
    <definedName name="cskimutatas_fomerleg_kiad_Dim03">"="</definedName>
    <definedName name="cskimutatas_fomerleg_kiad_Dim04">"="</definedName>
    <definedName name="cskimutatas_fomerleg_kiad_Dim05">"="</definedName>
    <definedName name="cskimutatas_fomerleg_kiad_Dim06">"="</definedName>
    <definedName name="cskimutatas_fomerleg_kiad_Dim07">"="</definedName>
    <definedName name="cskimutatas_fomerleg_kiad_Dim08">"="</definedName>
    <definedName name="cskimutatas_fomerleg_kiad_Dim09">"="</definedName>
    <definedName name="cskimutatas_fomerleg_kiad_Dim10">"="</definedName>
    <definedName name="cskimutatas_fomerleg_kiad_Dim11">"="</definedName>
    <definedName name="cskimutatas_fomerleg_kiad_Dim12">"="</definedName>
    <definedName name="cskimutatas_fomerleg_kiad_jo_Dim01">"="</definedName>
    <definedName name="cskimutatas_fomerleg_kiad_jo_Dim02">"="</definedName>
    <definedName name="cskimutatas_fomerleg_kiad_jo_Dim03">"="</definedName>
    <definedName name="cskimutatas_fomerleg_kiad_jo_Dim04">"="</definedName>
    <definedName name="cskimutatas_fomerleg_kiad_jo_Dim05">"="</definedName>
    <definedName name="cskimutatas_fomerleg_kiad_jo_Dim06">"="</definedName>
    <definedName name="cskimutatas_fomerleg_kiad_jo_Dim07">"="</definedName>
    <definedName name="cskimutatas_fomerleg_kiad_jo_Dim08">"="</definedName>
    <definedName name="cskimutatas_fomerleg_kiad_jo_Dim09">"="</definedName>
    <definedName name="cskimutatas_fomerleg_kiad_jo_Dim10">"="</definedName>
    <definedName name="cskimutatas_fomerleg_kiad_jo_Dim11">"="</definedName>
    <definedName name="cskimutatas_fomerleg_kiad_jo_Dim12">"="</definedName>
    <definedName name="cskimutatas_fomerleg_kiad_joAnchor">#REF!</definedName>
    <definedName name="cskimutatas_fomerleg_kiad_konc_Dim01">"="</definedName>
    <definedName name="cskimutatas_fomerleg_kiad_konc_Dim02">"="</definedName>
    <definedName name="cskimutatas_fomerleg_kiad_konc_Dim03">"="</definedName>
    <definedName name="cskimutatas_fomerleg_kiad_konc_Dim04">"="</definedName>
    <definedName name="cskimutatas_fomerleg_kiad_konc_Dim05">"="</definedName>
    <definedName name="cskimutatas_fomerleg_kiad_konc_Dim06">"="</definedName>
    <definedName name="cskimutatas_fomerleg_kiad_konc_Dim07">"="</definedName>
    <definedName name="cskimutatas_fomerleg_kiad_konc_Dim08">"="</definedName>
    <definedName name="cskimutatas_fomerleg_kiad_konc_Dim09">"="</definedName>
    <definedName name="cskimutatas_fomerleg_kiad_konc_Dim10">"="</definedName>
    <definedName name="cskimutatas_fomerleg_kiad_konc_Dim11">"="</definedName>
    <definedName name="cskimutatas_fomerleg_kiad_konc_Dim12">"="</definedName>
    <definedName name="cskimutatas_fomerleg_kiad_koncAnchor">#REF!</definedName>
    <definedName name="cskimutatas_fomerleg_kiadAnchor">#REF!</definedName>
    <definedName name="cskimutatas_hivatal_belso_penzeszkoz_Dim01">"="</definedName>
    <definedName name="cskimutatas_hivatal_belso_penzeszkoz_Dim02">"="</definedName>
    <definedName name="cskimutatas_hivatal_belso_penzeszkoz_Dim03">"="</definedName>
    <definedName name="cskimutatas_hivatal_belso_penzeszkoz_Dim04">"="</definedName>
    <definedName name="cskimutatas_hivatal_belso_penzeszkoz_Dim05">"="</definedName>
    <definedName name="cskimutatas_hivatal_belso_penzeszkoz_Dim06">"="</definedName>
    <definedName name="cskimutatas_hivatal_belso_penzeszkoz_Dim07">"="</definedName>
    <definedName name="cskimutatas_hivatal_belso_penzeszkoz_Dim08">"="</definedName>
    <definedName name="cskimutatas_hivatal_belso_penzeszkoz_Dim09">"="</definedName>
    <definedName name="cskimutatas_hivatal_belso_penzeszkoz_Dim10">"="</definedName>
    <definedName name="cskimutatas_hivatal_belso_penzeszkoz_Dim11">"="</definedName>
    <definedName name="cskimutatas_hivatal_belso_penzeszkoz_Dim12">"="</definedName>
    <definedName name="cskimutatas_hivatal_belso_penzeszkozAnchor">#REF!</definedName>
    <definedName name="cskimutatas_hivatal_rend_tabla_Dim01">"="</definedName>
    <definedName name="cskimutatas_hivatal_rend_tabla_Dim02">"="</definedName>
    <definedName name="cskimutatas_hivatal_rend_tabla_Dim03">"="</definedName>
    <definedName name="cskimutatas_hivatal_rend_tabla_Dim04">"="</definedName>
    <definedName name="cskimutatas_hivatal_rend_tabla_Dim05">"="</definedName>
    <definedName name="cskimutatas_hivatal_rend_tabla_Dim06">"="</definedName>
    <definedName name="cskimutatas_hivatal_rend_tabla_Dim07">"="</definedName>
    <definedName name="cskimutatas_hivatal_rend_tabla_Dim08">"="</definedName>
    <definedName name="cskimutatas_hivatal_rend_tabla_Dim09">"="</definedName>
    <definedName name="cskimutatas_hivatal_rend_tabla_Dim10">"="</definedName>
    <definedName name="cskimutatas_hivatal_rend_tabla_Dim11">"="</definedName>
    <definedName name="cskimutatas_hivatal_rend_tabla_Dim12">"="</definedName>
    <definedName name="cskimutatas_hivatal_rend_tablaAnchor">#REF!</definedName>
    <definedName name="cskimutatas_hivatal_rendeleti_tabla_jo_Dim01">"="</definedName>
    <definedName name="cskimutatas_hivatal_rendeleti_tabla_jo_Dim02">"="</definedName>
    <definedName name="cskimutatas_hivatal_rendeleti_tabla_jo_Dim03">"="</definedName>
    <definedName name="cskimutatas_hivatal_rendeleti_tabla_jo_Dim04">"="</definedName>
    <definedName name="cskimutatas_hivatal_rendeleti_tabla_jo_Dim05">"="</definedName>
    <definedName name="cskimutatas_hivatal_rendeleti_tabla_jo_Dim06">"="</definedName>
    <definedName name="cskimutatas_hivatal_rendeleti_tabla_jo_Dim07">"="</definedName>
    <definedName name="cskimutatas_hivatal_rendeleti_tabla_jo_Dim08">"="</definedName>
    <definedName name="cskimutatas_hivatal_rendeleti_tabla_jo_Dim09">"="</definedName>
    <definedName name="cskimutatas_hivatal_rendeleti_tabla_jo_Dim10">"="</definedName>
    <definedName name="cskimutatas_hivatal_rendeleti_tabla_jo_Dim11">"="</definedName>
    <definedName name="cskimutatas_hivatal_rendeleti_tabla_jo_Dim12">"="</definedName>
    <definedName name="cskimutatas_hivatal_rendeleti_tabla_joAnchor">#REF!</definedName>
    <definedName name="cskimutatas_hivatal_rendeleti_tabla_konc_Dim01">"="</definedName>
    <definedName name="cskimutatas_hivatal_rendeleti_tabla_konc_Dim02">"="</definedName>
    <definedName name="cskimutatas_hivatal_rendeleti_tabla_konc_Dim03">"="</definedName>
    <definedName name="cskimutatas_hivatal_rendeleti_tabla_konc_Dim04">"="</definedName>
    <definedName name="cskimutatas_hivatal_rendeleti_tabla_konc_Dim05">"="</definedName>
    <definedName name="cskimutatas_hivatal_rendeleti_tabla_konc_Dim06">"="</definedName>
    <definedName name="cskimutatas_hivatal_rendeleti_tabla_konc_Dim07">"="</definedName>
    <definedName name="cskimutatas_hivatal_rendeleti_tabla_konc_Dim08">"="</definedName>
    <definedName name="cskimutatas_hivatal_rendeleti_tabla_konc_Dim09">"="</definedName>
    <definedName name="cskimutatas_hivatal_rendeleti_tabla_konc_Dim10">"="</definedName>
    <definedName name="cskimutatas_hivatal_rendeleti_tabla_konc_Dim11">"="</definedName>
    <definedName name="cskimutatas_hivatal_rendeleti_tabla_konc_Dim12">"="</definedName>
    <definedName name="cskimutatas_hivatal_szakmai_igenyek_Dim01">"="</definedName>
    <definedName name="cskimutatas_hivatal_szakmai_igenyek_Dim02">"="</definedName>
    <definedName name="cskimutatas_hivatal_szakmai_igenyek_Dim03">"="</definedName>
    <definedName name="cskimutatas_hivatal_szakmai_igenyek_Dim04">"="</definedName>
    <definedName name="cskimutatas_hivatal_szakmai_igenyek_Dim05">"="</definedName>
    <definedName name="cskimutatas_hivatal_szakmai_igenyek_Dim06">'[10]összes igény'!#REF!</definedName>
    <definedName name="cskimutatas_hivatal_szakmai_igenyek_Dim07">"="</definedName>
    <definedName name="cskimutatas_hivatal_szakmai_igenyek_Dim08">"="</definedName>
    <definedName name="cskimutatas_hivatal_szakmai_igenyek_Dim09">'[10]összes igény'!#REF!</definedName>
    <definedName name="cskimutatas_hivatal_szakmai_igenyek_Dim10">"="</definedName>
    <definedName name="cskimutatas_hivatal_szakmai_igenyek_Dim11">"="</definedName>
    <definedName name="cskimutatas_hivatal_szakmai_igenyekAnchor">'[10]összes igény'!#REF!</definedName>
    <definedName name="cskimutatas_intezmenyi_rendeleti_tabla_Dim01">"="</definedName>
    <definedName name="cskimutatas_intezmenyi_rendeleti_tabla_Dim02">#REF!</definedName>
    <definedName name="cskimutatas_intezmenyi_rendeleti_tabla_Dim03">"="</definedName>
    <definedName name="cskimutatas_intezmenyi_rendeleti_tabla_Dim04">#REF!</definedName>
    <definedName name="cskimutatas_intezmenyi_rendeleti_tabla_Dim05">"="</definedName>
    <definedName name="cskimutatas_intezmenyi_rendeleti_tabla_Dim06">"="</definedName>
    <definedName name="cskimutatas_intezmenyi_rendeleti_tabla_Dim07">"="</definedName>
    <definedName name="cskimutatas_intezmenyi_rendeleti_tabla_Dim08">"="</definedName>
    <definedName name="cskimutatas_intezmenyi_rendeleti_tabla_Dim09">"="</definedName>
    <definedName name="cskimutatas_intezmenyi_rendeleti_tabla_Dim10">"="</definedName>
    <definedName name="cskimutatas_intezmenyi_rendeleti_tabla_Dim11">"="</definedName>
    <definedName name="cskimutatas_intezmenyi_rendeleti_tabla_Dim12">"="</definedName>
    <definedName name="cskimutatas_intezmenyi_rendeleti_tablaAnchor">#REF!</definedName>
    <definedName name="cskimutatas_kiad_fobb_jogcim_Dim01">"="</definedName>
    <definedName name="cskimutatas_kiad_fobb_jogcim_Dim02">"="</definedName>
    <definedName name="cskimutatas_kiad_fobb_jogcim_Dim03">"="</definedName>
    <definedName name="cskimutatas_kiad_fobb_jogcim_Dim04">"="</definedName>
    <definedName name="cskimutatas_kiad_fobb_jogcim_Dim05">"="</definedName>
    <definedName name="cskimutatas_kiad_fobb_jogcim_Dim06">"="</definedName>
    <definedName name="cskimutatas_kiad_fobb_jogcim_Dim07">"="</definedName>
    <definedName name="cskimutatas_kiad_fobb_jogcim_Dim08">"="</definedName>
    <definedName name="cskimutatas_kiad_fobb_jogcim_Dim09">"="</definedName>
    <definedName name="cskimutatas_kiad_fobb_jogcim_Dim10">"="</definedName>
    <definedName name="cskimutatas_kiad_fobb_jogcim_Dim11">"="</definedName>
    <definedName name="cskimutatas_kiad_fobb_jogcim_Dim12">"="</definedName>
    <definedName name="cskimutatas_kiad_fobb_jogcimAnchor">'[3]Kiadás'!$A$8</definedName>
    <definedName name="cskimutatas_mukod_merleg_bev_Dim01">"="</definedName>
    <definedName name="cskimutatas_mukod_merleg_bev_Dim02">"="</definedName>
    <definedName name="cskimutatas_mukod_merleg_bev_Dim03">"="</definedName>
    <definedName name="cskimutatas_mukod_merleg_bev_Dim04">"="</definedName>
    <definedName name="cskimutatas_mukod_merleg_bev_Dim05">"="</definedName>
    <definedName name="cskimutatas_mukod_merleg_bev_Dim06">"="</definedName>
    <definedName name="cskimutatas_mukod_merleg_bev_Dim07">"="</definedName>
    <definedName name="cskimutatas_mukod_merleg_bev_Dim08">"="</definedName>
    <definedName name="cskimutatas_mukod_merleg_bev_Dim09">"="</definedName>
    <definedName name="cskimutatas_mukod_merleg_bev_Dim10">"="</definedName>
    <definedName name="cskimutatas_mukod_merleg_bev_Dim11">"="</definedName>
    <definedName name="cskimutatas_mukod_merleg_bev_Dim12">"="</definedName>
    <definedName name="cskimutatas_mukod_merleg_bevAnchor">#REF!</definedName>
    <definedName name="cskimutatas_mukod_merleg_kiad_Dim01">"="</definedName>
    <definedName name="cskimutatas_mukod_merleg_kiad_Dim02">"="</definedName>
    <definedName name="cskimutatas_mukod_merleg_kiad_Dim03">"="</definedName>
    <definedName name="cskimutatas_mukod_merleg_kiad_Dim04">"="</definedName>
    <definedName name="cskimutatas_mukod_merleg_kiad_Dim05">"="</definedName>
    <definedName name="cskimutatas_mukod_merleg_kiad_Dim06">"="</definedName>
    <definedName name="cskimutatas_mukod_merleg_kiad_Dim07">"="</definedName>
    <definedName name="cskimutatas_mukod_merleg_kiad_Dim08">"="</definedName>
    <definedName name="cskimutatas_mukod_merleg_kiad_Dim09">"="</definedName>
    <definedName name="cskimutatas_mukod_merleg_kiad_Dim10">"="</definedName>
    <definedName name="cskimutatas_mukod_merleg_kiad_Dim11">"="</definedName>
    <definedName name="cskimutatas_mukod_merleg_kiad_Dim12">"="</definedName>
    <definedName name="cskimutatas_mukod_merleg_kiadAnchor">#REF!</definedName>
    <definedName name="cskimutatas_mukodesi_bev_merleg_jo_Dim01">"="</definedName>
    <definedName name="cskimutatas_mukodesi_bev_merleg_jo_Dim02">"="</definedName>
    <definedName name="cskimutatas_mukodesi_bev_merleg_jo_Dim03">"="</definedName>
    <definedName name="cskimutatas_mukodesi_bev_merleg_jo_Dim04">"="</definedName>
    <definedName name="cskimutatas_mukodesi_bev_merleg_jo_Dim05">"="</definedName>
    <definedName name="cskimutatas_mukodesi_bev_merleg_jo_Dim06">"="</definedName>
    <definedName name="cskimutatas_mukodesi_bev_merleg_jo_Dim07">"="</definedName>
    <definedName name="cskimutatas_mukodesi_bev_merleg_jo_Dim08">"="</definedName>
    <definedName name="cskimutatas_mukodesi_bev_merleg_jo_Dim09">"="</definedName>
    <definedName name="cskimutatas_mukodesi_bev_merleg_jo_Dim10">"="</definedName>
    <definedName name="cskimutatas_mukodesi_bev_merleg_jo_Dim11">"="</definedName>
    <definedName name="cskimutatas_mukodesi_bev_merleg_jo_Dim12">"="</definedName>
    <definedName name="cskimutatas_mukodesi_bev_merleg_joAnchor">#REF!</definedName>
    <definedName name="cskimutatas_mukodesi_bev_merleg_konc_Dim01">"="</definedName>
    <definedName name="cskimutatas_mukodesi_bev_merleg_konc_Dim02">"="</definedName>
    <definedName name="cskimutatas_mukodesi_bev_merleg_konc_Dim03">"="</definedName>
    <definedName name="cskimutatas_mukodesi_bev_merleg_konc_Dim04">"="</definedName>
    <definedName name="cskimutatas_mukodesi_bev_merleg_konc_Dim05">"="</definedName>
    <definedName name="cskimutatas_mukodesi_bev_merleg_konc_Dim06">"="</definedName>
    <definedName name="cskimutatas_mukodesi_bev_merleg_konc_Dim07">"="</definedName>
    <definedName name="cskimutatas_mukodesi_bev_merleg_konc_Dim08">"="</definedName>
    <definedName name="cskimutatas_mukodesi_bev_merleg_konc_Dim09">"="</definedName>
    <definedName name="cskimutatas_mukodesi_bev_merleg_konc_Dim10">"="</definedName>
    <definedName name="cskimutatas_mukodesi_bev_merleg_konc_Dim11">"="</definedName>
    <definedName name="cskimutatas_mukodesi_bev_merleg_konc_Dim12">"="</definedName>
    <definedName name="cskimutatas_mukodesi_bev_merleg_koncAnchor">#REF!</definedName>
    <definedName name="cskimutatas_mukodesi_kiad_merleg_jo_Dim01">"="</definedName>
    <definedName name="cskimutatas_mukodesi_kiad_merleg_jo_Dim02">"="</definedName>
    <definedName name="cskimutatas_mukodesi_kiad_merleg_jo_Dim03">"="</definedName>
    <definedName name="cskimutatas_mukodesi_kiad_merleg_jo_Dim04">"="</definedName>
    <definedName name="cskimutatas_mukodesi_kiad_merleg_jo_Dim05">"="</definedName>
    <definedName name="cskimutatas_mukodesi_kiad_merleg_jo_Dim06">"="</definedName>
    <definedName name="cskimutatas_mukodesi_kiad_merleg_jo_Dim07">"="</definedName>
    <definedName name="cskimutatas_mukodesi_kiad_merleg_jo_Dim08">"="</definedName>
    <definedName name="cskimutatas_mukodesi_kiad_merleg_jo_Dim09">"="</definedName>
    <definedName name="cskimutatas_mukodesi_kiad_merleg_jo_Dim10">"="</definedName>
    <definedName name="cskimutatas_mukodesi_kiad_merleg_jo_Dim11">"="</definedName>
    <definedName name="cskimutatas_mukodesi_kiad_merleg_jo_Dim12">"="</definedName>
    <definedName name="cskimutatas_mukodesi_kiad_merleg_joAnchor">#REF!</definedName>
    <definedName name="cskimutatas_mukodesi_kiad_merleg_konc_Dim01">"="</definedName>
    <definedName name="cskimutatas_mukodesi_kiad_merleg_konc_Dim02">"="</definedName>
    <definedName name="cskimutatas_mukodesi_kiad_merleg_konc_Dim03">"="</definedName>
    <definedName name="cskimutatas_mukodesi_kiad_merleg_konc_Dim04">"="</definedName>
    <definedName name="cskimutatas_mukodesi_kiad_merleg_konc_Dim05">"="</definedName>
    <definedName name="cskimutatas_mukodesi_kiad_merleg_konc_Dim06">"="</definedName>
    <definedName name="cskimutatas_mukodesi_kiad_merleg_konc_Dim07">"="</definedName>
    <definedName name="cskimutatas_mukodesi_kiad_merleg_konc_Dim08">"="</definedName>
    <definedName name="cskimutatas_mukodesi_kiad_merleg_konc_Dim09">"="</definedName>
    <definedName name="cskimutatas_mukodesi_kiad_merleg_konc_Dim10">"="</definedName>
    <definedName name="cskimutatas_mukodesi_kiad_merleg_konc_Dim11">"="</definedName>
    <definedName name="cskimutatas_mukodesi_kiad_merleg_konc_Dim12">"="</definedName>
    <definedName name="cskimutatas_mukodesi_kiad_merleg_koncAnchor">#REF!</definedName>
    <definedName name="cskimutatas_pm_jogcim_Dim01">"="</definedName>
    <definedName name="cskimutatas_pm_jogcim_Dim02">"="</definedName>
    <definedName name="cskimutatas_pm_jogcim_Dim03">"="</definedName>
    <definedName name="cskimutatas_pm_jogcim_Dim04">"="</definedName>
    <definedName name="cskimutatas_pm_jogcim_Dim05">"="</definedName>
    <definedName name="cskimutatas_pm_jogcim_Dim06">"="</definedName>
    <definedName name="cskimutatas_pm_jogcim_Dim07">"="</definedName>
    <definedName name="cskimutatas_pm_jogcim_Dim08">"="</definedName>
    <definedName name="cskimutatas_pm_jogcim_Dim09">"="</definedName>
    <definedName name="cskimutatas_pm_jogcim_Dim10">"="</definedName>
    <definedName name="cskimutatas_pm_jogcim_Dim11">"="</definedName>
    <definedName name="cskimutatas_pm_jogcim_Dim12">"="</definedName>
    <definedName name="cskimutatas_pm_jogcim_jo_Dim01">"="</definedName>
    <definedName name="cskimutatas_pm_jogcim_jo_Dim02">"="</definedName>
    <definedName name="cskimutatas_pm_jogcim_jo_Dim03">"="</definedName>
    <definedName name="cskimutatas_pm_jogcim_jo_Dim04">"="</definedName>
    <definedName name="cskimutatas_pm_jogcim_jo_Dim05">"="</definedName>
    <definedName name="cskimutatas_pm_jogcim_jo_Dim06">"="</definedName>
    <definedName name="cskimutatas_pm_jogcim_jo_Dim07">"="</definedName>
    <definedName name="cskimutatas_pm_jogcim_jo_Dim08">"="</definedName>
    <definedName name="cskimutatas_pm_jogcim_jo_Dim09">"="</definedName>
    <definedName name="cskimutatas_pm_jogcim_jo_Dim10">"="</definedName>
    <definedName name="cskimutatas_pm_jogcim_jo_Dim11">"="</definedName>
    <definedName name="cskimutatas_pm_jogcim_jo_Dim12">"="</definedName>
    <definedName name="cskimutatas_pm_jogcim_joAnchor">#REF!</definedName>
    <definedName name="cskimutatas_pm_jogcim_konc_Dim01">"="</definedName>
    <definedName name="cskimutatas_pm_jogcim_konc_Dim02">"="</definedName>
    <definedName name="cskimutatas_pm_jogcim_konc_Dim03">"="</definedName>
    <definedName name="cskimutatas_pm_jogcim_konc_Dim04">"="</definedName>
    <definedName name="cskimutatas_pm_jogcim_konc_Dim05">"="</definedName>
    <definedName name="cskimutatas_pm_jogcim_konc_Dim06">"="</definedName>
    <definedName name="cskimutatas_pm_jogcim_konc_Dim07">"="</definedName>
    <definedName name="cskimutatas_pm_jogcim_konc_Dim08">"="</definedName>
    <definedName name="cskimutatas_pm_jogcim_konc_Dim09">"="</definedName>
    <definedName name="cskimutatas_pm_jogcim_konc_Dim10">"="</definedName>
    <definedName name="cskimutatas_pm_jogcim_konc_Dim11">"="</definedName>
    <definedName name="cskimutatas_pm_jogcim_konc_Dim12">"="</definedName>
    <definedName name="cskimutatas_pm_jogcim_koncAnchor">#REF!</definedName>
    <definedName name="cskimutatas_pm_jogcimAnchor">#REF!</definedName>
    <definedName name="cskisebbsegi_rendeleti_tabla_Dim01">"="</definedName>
    <definedName name="cskisebbsegi_rendeleti_tabla_Dim02">"="</definedName>
    <definedName name="cskisebbsegi_rendeleti_tabla_Dim03">"="</definedName>
    <definedName name="cskisebbsegi_rendeleti_tabla_Dim04">"="</definedName>
    <definedName name="cskisebbsegi_rendeleti_tabla_Dim05">"="</definedName>
    <definedName name="cskisebbsegi_rendeleti_tabla_Dim06">"="</definedName>
    <definedName name="cskisebbsegi_rendeleti_tabla_Dim07">"="</definedName>
    <definedName name="cskisebbsegi_rendeleti_tabla_Dim08">"="</definedName>
    <definedName name="cskisebbsegi_rendeleti_tabla_Dim09">"="</definedName>
    <definedName name="cskisebbsegi_rendeleti_tabla_Dim10">"="</definedName>
    <definedName name="cskisebbsegi_rendeleti_tabla_Dim11">"="</definedName>
    <definedName name="cskisebbsegi_rendeleti_tabla_Dim12">"="</definedName>
    <definedName name="cskisebbsegi_rendeleti_tablaAnchor">#REF!</definedName>
    <definedName name="csKozepfoku_kolegium_rendeleti_tabla_excel_Dim01">"="</definedName>
    <definedName name="csKozepfoku_kolegium_rendeleti_tabla_excel_Dim02">"="</definedName>
    <definedName name="csKozepfoku_kolegium_rendeleti_tabla_excel_Dim03">"="</definedName>
    <definedName name="csKozepfoku_kolegium_rendeleti_tabla_excel_Dim04">"="</definedName>
    <definedName name="csKozepfoku_kolegium_rendeleti_tabla_excel_Dim05">"="</definedName>
    <definedName name="csKozepfoku_kolegium_rendeleti_tabla_excel_Dim06">"="</definedName>
    <definedName name="csKozepfoku_kolegium_rendeleti_tabla_excel_Dim07">"="</definedName>
    <definedName name="csKozepfoku_kolegium_rendeleti_tabla_excel_Dim08">"="</definedName>
    <definedName name="csKozepfoku_kolegium_rendeleti_tabla_excel_Dim09">"="</definedName>
    <definedName name="csKozepfoku_kolegium_rendeleti_tabla_excel_Dim10">"="</definedName>
    <definedName name="csKozepfoku_kolegium_rendeleti_tabla_excel_Dim11">"="</definedName>
    <definedName name="csKozepfoku_kolegium_rendeleti_tabla_excel_Dim12">"="</definedName>
    <definedName name="csKultsar_rendeleti_tabla_excel_Dim01">"="</definedName>
    <definedName name="csKultsar_rendeleti_tabla_excel_Dim02">"="</definedName>
    <definedName name="csKultsar_rendeleti_tabla_excel_Dim03">"="</definedName>
    <definedName name="csKultsar_rendeleti_tabla_excel_Dim04">"="</definedName>
    <definedName name="csKultsar_rendeleti_tabla_excel_Dim05">"="</definedName>
    <definedName name="csKultsar_rendeleti_tabla_excel_Dim06">"="</definedName>
    <definedName name="csKultsar_rendeleti_tabla_excel_Dim07">"="</definedName>
    <definedName name="csKultsar_rendeleti_tabla_excel_Dim08">"="</definedName>
    <definedName name="csKultsar_rendeleti_tabla_excel_Dim09">"="</definedName>
    <definedName name="csKultsar_rendeleti_tabla_excel_Dim10">"="</definedName>
    <definedName name="csKultsar_rendeleti_tabla_excel_Dim11">"="</definedName>
    <definedName name="csKultsar_rendeleti_tabla_excel_Dim12">"="</definedName>
    <definedName name="csLocalConsolidationOnSubmit">1</definedName>
    <definedName name="csMegyei_leveltar_rendeleti_tabla_excel_Dim01">"="</definedName>
    <definedName name="csMegyei_leveltar_rendeleti_tabla_excel_Dim02">"="</definedName>
    <definedName name="csMegyei_leveltar_rendeleti_tabla_excel_Dim03">"="</definedName>
    <definedName name="csMegyei_leveltar_rendeleti_tabla_excel_Dim04">"="</definedName>
    <definedName name="csMegyei_leveltar_rendeleti_tabla_excel_Dim05">"="</definedName>
    <definedName name="csMegyei_leveltar_rendeleti_tabla_excel_Dim06">"="</definedName>
    <definedName name="csMegyei_leveltar_rendeleti_tabla_excel_Dim07">"="</definedName>
    <definedName name="csMegyei_leveltar_rendeleti_tabla_excel_Dim08">"="</definedName>
    <definedName name="csMegyei_leveltar_rendeleti_tabla_excel_Dim09">"="</definedName>
    <definedName name="csMegyei_leveltar_rendeleti_tabla_excel_Dim10">"="</definedName>
    <definedName name="csMegyei_leveltar_rendeleti_tabla_excel_Dim11">"="</definedName>
    <definedName name="csMegyei_leveltar_rendeleti_tabla_excel_Dim12">"="</definedName>
    <definedName name="csMentalhighiene_rendeleti_tabla_excel_Dim01">"="</definedName>
    <definedName name="csMentalhighiene_rendeleti_tabla_excel_Dim02">"="</definedName>
    <definedName name="csMentalhighiene_rendeleti_tabla_excel_Dim03">"="</definedName>
    <definedName name="csMentalhighiene_rendeleti_tabla_excel_Dim04">"="</definedName>
    <definedName name="csMentalhighiene_rendeleti_tabla_excel_Dim05">"="</definedName>
    <definedName name="csMentalhighiene_rendeleti_tabla_excel_Dim06">"="</definedName>
    <definedName name="csMentalhighiene_rendeleti_tabla_excel_Dim07">"="</definedName>
    <definedName name="csMentalhighiene_rendeleti_tabla_excel_Dim08">"="</definedName>
    <definedName name="csMentalhighiene_rendeleti_tabla_excel_Dim09">"="</definedName>
    <definedName name="csMentalhighiene_rendeleti_tabla_excel_Dim10">"="</definedName>
    <definedName name="csMentalhighiene_rendeleti_tabla_excel_Dim11">"="</definedName>
    <definedName name="csMentalhighiene_rendeleti_tabla_excel_Dim12">"="</definedName>
    <definedName name="csMora_rendeleti_tabla_excel_Dim01">"="</definedName>
    <definedName name="csMora_rendeleti_tabla_excel_Dim02">"="</definedName>
    <definedName name="csMora_rendeleti_tabla_excel_Dim03">"="</definedName>
    <definedName name="csMora_rendeleti_tabla_excel_Dim04">"="</definedName>
    <definedName name="csMora_rendeleti_tabla_excel_Dim05">"="</definedName>
    <definedName name="csMora_rendeleti_tabla_excel_Dim06">"="</definedName>
    <definedName name="csMora_rendeleti_tabla_excel_Dim07">"="</definedName>
    <definedName name="csMora_rendeleti_tabla_excel_Dim08">"="</definedName>
    <definedName name="csMora_rendeleti_tabla_excel_Dim09">"="</definedName>
    <definedName name="csMora_rendeleti_tabla_excel_Dim10">"="</definedName>
    <definedName name="csMora_rendeleti_tabla_excel_Dim11">"="</definedName>
    <definedName name="csMora_rendeleti_tabla_excel_Dim12">"="</definedName>
    <definedName name="csmukodesi_merleg_bev_excel_Dim01">"="</definedName>
    <definedName name="csmukodesi_merleg_bev_excel_Dim02">"="</definedName>
    <definedName name="csmukodesi_merleg_bev_excel_Dim03">"="</definedName>
    <definedName name="csmukodesi_merleg_bev_excel_Dim04">"="</definedName>
    <definedName name="csmukodesi_merleg_bev_excel_Dim05">"="</definedName>
    <definedName name="csmukodesi_merleg_bev_excel_Dim06">"="</definedName>
    <definedName name="csmukodesi_merleg_bev_excel_Dim07">"="</definedName>
    <definedName name="csmukodesi_merleg_bev_excel_Dim08">"="</definedName>
    <definedName name="csmukodesi_merleg_bev_excel_Dim09">"="</definedName>
    <definedName name="csmukodesi_merleg_bev_excel_Dim10">"="</definedName>
    <definedName name="csmukodesi_merleg_bev_excel_Dim11">"="</definedName>
    <definedName name="csmukodesi_merleg_bev_excel_Dim12">"="</definedName>
    <definedName name="csmukodesi_merleg_bev_excelAnchor">#REF!</definedName>
    <definedName name="csmukodesi_merleg_kiad_excel_Dim01">"="</definedName>
    <definedName name="csmukodesi_merleg_kiad_excel_Dim02">"="</definedName>
    <definedName name="csmukodesi_merleg_kiad_excel_Dim03">"="</definedName>
    <definedName name="csmukodesi_merleg_kiad_excel_Dim04">"="</definedName>
    <definedName name="csmukodesi_merleg_kiad_excel_Dim05">"="</definedName>
    <definedName name="csmukodesi_merleg_kiad_excel_Dim06">"="</definedName>
    <definedName name="csmukodesi_merleg_kiad_excel_Dim07">"="</definedName>
    <definedName name="csmukodesi_merleg_kiad_excel_Dim08">"="</definedName>
    <definedName name="csmukodesi_merleg_kiad_excel_Dim09">"="</definedName>
    <definedName name="csmukodesi_merleg_kiad_excel_Dim10">"="</definedName>
    <definedName name="csmukodesi_merleg_kiad_excel_Dim11">"="</definedName>
    <definedName name="csmukodesi_merleg_kiad_excel_Dim12">"="</definedName>
    <definedName name="csmukodesi_merleg_kiad_excelAnchor">#REF!</definedName>
    <definedName name="csMuzeum_igazg_tabla_excel_Dim01">"="</definedName>
    <definedName name="csMuzeum_igazg_tabla_excel_Dim02">"="</definedName>
    <definedName name="csMuzeum_igazg_tabla_excel_Dim03">"="</definedName>
    <definedName name="csMuzeum_igazg_tabla_excel_Dim04">"="</definedName>
    <definedName name="csMuzeum_igazg_tabla_excel_Dim05">"="</definedName>
    <definedName name="csMuzeum_igazg_tabla_excel_Dim06">"="</definedName>
    <definedName name="csMuzeum_igazg_tabla_excel_Dim07">"="</definedName>
    <definedName name="csMuzeum_igazg_tabla_excel_Dim08">"="</definedName>
    <definedName name="csMuzeum_igazg_tabla_excel_Dim09">"="</definedName>
    <definedName name="csMuzeum_igazg_tabla_excel_Dim10">"="</definedName>
    <definedName name="csMuzeum_igazg_tabla_excel_Dim11">"="</definedName>
    <definedName name="csMuzeum_igazg_tabla_excel_Dim12">"="</definedName>
    <definedName name="csNemet_rendeleti_tabla_Dim01">"="</definedName>
    <definedName name="csNemet_rendeleti_tabla_Dim02">"="</definedName>
    <definedName name="csNemet_rendeleti_tabla_Dim03">"="</definedName>
    <definedName name="csNemet_rendeleti_tabla_Dim04">"="</definedName>
    <definedName name="csNemet_rendeleti_tabla_Dim05">"="</definedName>
    <definedName name="csNemet_rendeleti_tabla_Dim06">"="</definedName>
    <definedName name="csNemet_rendeleti_tabla_Dim07">"="</definedName>
    <definedName name="csNemet_rendeleti_tabla_Dim08">"="</definedName>
    <definedName name="csNemet_rendeleti_tabla_Dim09">"="</definedName>
    <definedName name="csNemet_rendeleti_tabla_Dim10">"="</definedName>
    <definedName name="csNemet_rendeleti_tabla_Dim11">"="</definedName>
    <definedName name="csNemet_rendeleti_tabla_Dim12">"="</definedName>
    <definedName name="csNemet_rendeleti_tablaAnchor">#REF!</definedName>
    <definedName name="csPszichiatriai_Esztergom_rendeleti_tabla_excel_Dim01">"="</definedName>
    <definedName name="csPszichiatriai_Esztergom_rendeleti_tabla_excel_Dim02">"="</definedName>
    <definedName name="csPszichiatriai_Esztergom_rendeleti_tabla_excel_Dim03">"="</definedName>
    <definedName name="csPszichiatriai_Esztergom_rendeleti_tabla_excel_Dim04">"="</definedName>
    <definedName name="csPszichiatriai_Esztergom_rendeleti_tabla_excel_Dim05">"="</definedName>
    <definedName name="csPszichiatriai_Esztergom_rendeleti_tabla_excel_Dim06">"="</definedName>
    <definedName name="csPszichiatriai_Esztergom_rendeleti_tabla_excel_Dim07">"="</definedName>
    <definedName name="csPszichiatriai_Esztergom_rendeleti_tabla_excel_Dim08">"="</definedName>
    <definedName name="csPszichiatriai_Esztergom_rendeleti_tabla_excel_Dim09">"="</definedName>
    <definedName name="csPszichiatriai_Esztergom_rendeleti_tabla_excel_Dim10">"="</definedName>
    <definedName name="csPszichiatriai_Esztergom_rendeleti_tabla_excel_Dim11">"="</definedName>
    <definedName name="csPszichiatriai_Esztergom_rendeleti_tabla_excel_Dim12">"="</definedName>
    <definedName name="csRefreshOnOpen">1</definedName>
    <definedName name="csRefreshOnRotate">1</definedName>
    <definedName name="csSzabolcsi_rendeleti_tabla_excel_Dim01">"="</definedName>
    <definedName name="csSzabolcsi_rendeleti_tabla_excel_Dim02">"="</definedName>
    <definedName name="csSzabolcsi_rendeleti_tabla_excel_Dim03">"="</definedName>
    <definedName name="csSzabolcsi_rendeleti_tabla_excel_Dim04">"="</definedName>
    <definedName name="csSzabolcsi_rendeleti_tabla_excel_Dim05">"="</definedName>
    <definedName name="csSzabolcsi_rendeleti_tabla_excel_Dim06">"="</definedName>
    <definedName name="csSzabolcsi_rendeleti_tabla_excel_Dim07">"="</definedName>
    <definedName name="csSzabolcsi_rendeleti_tabla_excel_Dim08">"="</definedName>
    <definedName name="csSzabolcsi_rendeleti_tabla_excel_Dim09">"="</definedName>
    <definedName name="csSzabolcsi_rendeleti_tabla_excel_Dim10">"="</definedName>
    <definedName name="csSzabolcsi_rendeleti_tabla_excel_Dim11">"="</definedName>
    <definedName name="csSzabolcsi_rendeleti_tabla_excel_Dim12">"="</definedName>
    <definedName name="csSzechenyi_rendeleti_tabla_excel_Dim01">"="</definedName>
    <definedName name="csSzechenyi_rendeleti_tabla_excel_Dim02">"="</definedName>
    <definedName name="csSzechenyi_rendeleti_tabla_excel_Dim03">"="</definedName>
    <definedName name="csSzechenyi_rendeleti_tabla_excel_Dim04">"="</definedName>
    <definedName name="csSzechenyi_rendeleti_tabla_excel_Dim05">"="</definedName>
    <definedName name="csSzechenyi_rendeleti_tabla_excel_Dim06">"="</definedName>
    <definedName name="csSzechenyi_rendeleti_tabla_excel_Dim07">"="</definedName>
    <definedName name="csSzechenyi_rendeleti_tabla_excel_Dim08">"="</definedName>
    <definedName name="csSzechenyi_rendeleti_tabla_excel_Dim09">"="</definedName>
    <definedName name="csSzechenyi_rendeleti_tabla_excel_Dim10">"="</definedName>
    <definedName name="csSzechenyi_rendeleti_tabla_excel_Dim11">"="</definedName>
    <definedName name="csSzechenyi_rendeleti_tabla_excel_Dim12">"="</definedName>
    <definedName name="csSzent_Rita_int_rendeleti_tabla_excel_Dim01">"="</definedName>
    <definedName name="csSzent_Rita_int_rendeleti_tabla_excel_Dim02">"="</definedName>
    <definedName name="csSzent_Rita_int_rendeleti_tabla_excel_Dim03">"="</definedName>
    <definedName name="csSzent_Rita_int_rendeleti_tabla_excel_Dim04">"="</definedName>
    <definedName name="csSzent_Rita_int_rendeleti_tabla_excel_Dim05">"="</definedName>
    <definedName name="csSzent_Rita_int_rendeleti_tabla_excel_Dim06">"="</definedName>
    <definedName name="csSzent_Rita_int_rendeleti_tabla_excel_Dim07">"="</definedName>
    <definedName name="csSzent_Rita_int_rendeleti_tabla_excel_Dim08">"="</definedName>
    <definedName name="csSzent_Rita_int_rendeleti_tabla_excel_Dim09">"="</definedName>
    <definedName name="csSzent_Rita_int_rendeleti_tabla_excel_Dim10">"="</definedName>
    <definedName name="csSzent_Rita_int_rendeleti_tabla_excel_Dim11">"="</definedName>
    <definedName name="csSzent_Rita_int_rendeleti_tabla_excel_Dim12">"="</definedName>
    <definedName name="csSzlovak_rendeleti_tabla_Dim01">"="</definedName>
    <definedName name="csSzlovak_rendeleti_tabla_Dim02">"="</definedName>
    <definedName name="csSzlovak_rendeleti_tabla_Dim03">"="</definedName>
    <definedName name="csSzlovak_rendeleti_tabla_Dim04">"="</definedName>
    <definedName name="csSzlovak_rendeleti_tabla_Dim05">"="</definedName>
    <definedName name="csSzlovak_rendeleti_tabla_Dim06">"="</definedName>
    <definedName name="csSzlovak_rendeleti_tabla_Dim07">"="</definedName>
    <definedName name="csSzlovak_rendeleti_tabla_Dim08">"="</definedName>
    <definedName name="csSzlovak_rendeleti_tabla_Dim09">"="</definedName>
    <definedName name="csSzlovak_rendeleti_tabla_Dim10">"="</definedName>
    <definedName name="csSzlovak_rendeleti_tabla_Dim11">"="</definedName>
    <definedName name="csSzlovak_rendeleti_tabla_Dim12">"="</definedName>
    <definedName name="csSzlovak_rendeleti_tablaAnchor">#REF!</definedName>
    <definedName name="csSzt_Borbala_rendeleti_tabla_excel_Dim01">"="</definedName>
    <definedName name="csSzt_Borbala_rendeleti_tabla_excel_Dim02">"="</definedName>
    <definedName name="csSzt_Borbala_rendeleti_tabla_excel_Dim03">"="</definedName>
    <definedName name="csSzt_Borbala_rendeleti_tabla_excel_Dim04">"="</definedName>
    <definedName name="csSzt_Borbala_rendeleti_tabla_excel_Dim05">"="</definedName>
    <definedName name="csSzt_Borbala_rendeleti_tabla_excel_Dim06">"="</definedName>
    <definedName name="csSzt_Borbala_rendeleti_tabla_excel_Dim07">"="</definedName>
    <definedName name="csSzt_Borbala_rendeleti_tabla_excel_Dim08">"="</definedName>
    <definedName name="csSzt_Borbala_rendeleti_tabla_excel_Dim09">"="</definedName>
    <definedName name="csSzt_Borbala_rendeleti_tabla_excel_Dim10">"="</definedName>
    <definedName name="csSzt_Borbala_rendeleti_tabla_excel_Dim11">"="</definedName>
    <definedName name="csSzt_Borbala_rendeleti_tabla_excel_Dim12">"="</definedName>
    <definedName name="csTanulasi_tata_rendeleti_tabla_excel_Dim01">"="</definedName>
    <definedName name="csTanulasi_tata_rendeleti_tabla_excel_Dim02">"="</definedName>
    <definedName name="csTanulasi_tata_rendeleti_tabla_excel_Dim03">"="</definedName>
    <definedName name="csTanulasi_tata_rendeleti_tabla_excel_Dim04">"="</definedName>
    <definedName name="csTanulasi_tata_rendeleti_tabla_excel_Dim05">"="</definedName>
    <definedName name="csTanulasi_tata_rendeleti_tabla_excel_Dim06">"="</definedName>
    <definedName name="csTanulasi_tata_rendeleti_tabla_excel_Dim07">"="</definedName>
    <definedName name="csTanulasi_tata_rendeleti_tabla_excel_Dim08">"="</definedName>
    <definedName name="csTanulasi_tata_rendeleti_tabla_excel_Dim09">"="</definedName>
    <definedName name="csTanulasi_tata_rendeleti_tabla_excel_Dim10">"="</definedName>
    <definedName name="csTanulasi_tata_rendeleti_tabla_excel_Dim11">"="</definedName>
    <definedName name="csTanulasi_tata_rendeleti_tabla_excel_Dim12">"="</definedName>
    <definedName name="csTGSZ_rendeleti_tabla_excel_Dim01">"="</definedName>
    <definedName name="csTGSZ_rendeleti_tabla_excel_Dim02">"="</definedName>
    <definedName name="csTGSZ_rendeleti_tabla_excel_Dim03">"="</definedName>
    <definedName name="csTGSZ_rendeleti_tabla_excel_Dim04">"="</definedName>
    <definedName name="csTGSZ_rendeleti_tabla_excel_Dim05">"="</definedName>
    <definedName name="csTGSZ_rendeleti_tabla_excel_Dim06">"="</definedName>
    <definedName name="csTGSZ_rendeleti_tabla_excel_Dim07">"="</definedName>
    <definedName name="csTGSZ_rendeleti_tabla_excel_Dim08">"="</definedName>
    <definedName name="csTGSZ_rendeleti_tabla_excel_Dim09">"="</definedName>
    <definedName name="csTGSZ_rendeleti_tabla_excel_Dim10">"="</definedName>
    <definedName name="csTGSZ_rendeleti_tabla_excel_Dim11">"="</definedName>
    <definedName name="csTGSZ_rendeleti_tabla_excel_Dim12">"="</definedName>
    <definedName name="cstiszk_mod_Dim01">"="</definedName>
    <definedName name="cstiszk_mod_Dim02">"="</definedName>
    <definedName name="cstiszk_mod_Dim03">"="</definedName>
    <definedName name="cstiszk_mod_Dim04">"="</definedName>
    <definedName name="cstiszk_mod_Dim05">"="</definedName>
    <definedName name="cstiszk_mod_Dim06">"="</definedName>
    <definedName name="cstiszk_mod_Dim07">"="</definedName>
    <definedName name="cstiszk_mod_Dim08">"="</definedName>
    <definedName name="cstiszk_mod_Dim09">"="</definedName>
    <definedName name="cstiszk_mod_Dim10">"="</definedName>
    <definedName name="cstiszk_mod_Dim11">"="</definedName>
    <definedName name="cstiszk_mod_Dim12">"="</definedName>
    <definedName name="cstiszk_modAnchor">#REF!</definedName>
    <definedName name="csTiszk_rendeleti_tabla_Dim01">"="</definedName>
    <definedName name="csTiszk_rendeleti_tabla_Dim02">"="</definedName>
    <definedName name="csTiszk_rendeleti_tabla_Dim03">"="</definedName>
    <definedName name="csTiszk_rendeleti_tabla_Dim04">"="</definedName>
    <definedName name="csTiszk_rendeleti_tabla_Dim05">"="</definedName>
    <definedName name="csTiszk_rendeleti_tabla_Dim06">"="</definedName>
    <definedName name="csTiszk_rendeleti_tabla_Dim07">"="</definedName>
    <definedName name="csTiszk_rendeleti_tabla_Dim08">"="</definedName>
    <definedName name="csTiszk_rendeleti_tabla_Dim09">"="</definedName>
    <definedName name="csTiszk_rendeleti_tabla_Dim10">"="</definedName>
    <definedName name="csTiszk_rendeleti_tabla_Dim11">"="</definedName>
    <definedName name="csTiszk_rendeleti_tabla_Dim12">"="</definedName>
    <definedName name="csTiszk_rendeleti_tablaAnchor">#REF!</definedName>
    <definedName name="csZsigmondi_rendeleti_tabla_excel_Dim01">"="</definedName>
    <definedName name="csZsigmondi_rendeleti_tabla_excel_Dim02">"="</definedName>
    <definedName name="csZsigmondi_rendeleti_tabla_excel_Dim03">"="</definedName>
    <definedName name="csZsigmondi_rendeleti_tabla_excel_Dim04">"="</definedName>
    <definedName name="csZsigmondi_rendeleti_tabla_excel_Dim05">"="</definedName>
    <definedName name="csZsigmondi_rendeleti_tabla_excel_Dim06">"="</definedName>
    <definedName name="csZsigmondi_rendeleti_tabla_excel_Dim07">"="</definedName>
    <definedName name="csZsigmondi_rendeleti_tabla_excel_Dim08">"="</definedName>
    <definedName name="csZsigmondi_rendeleti_tabla_excel_Dim09">"="</definedName>
    <definedName name="csZsigmondi_rendeleti_tabla_excel_Dim10">"="</definedName>
    <definedName name="csZsigmondi_rendeleti_tabla_excel_Dim11">"="</definedName>
    <definedName name="csZsigmondi_rendeleti_tabla_excel_Dim12">"="</definedName>
    <definedName name="felúj">'[7]10intberuh-felúj'!$A$10</definedName>
    <definedName name="Hiv.felújtás">1</definedName>
    <definedName name="kkkkk">#REF!</definedName>
    <definedName name="kkkkkkk">'[10]összes igény'!#REF!</definedName>
    <definedName name="l">#REF!</definedName>
    <definedName name="nem">1</definedName>
    <definedName name="_xlnm.Print_Titles" localSheetId="14">'10.mell'!$8:$9</definedName>
    <definedName name="_xlnm.Print_Titles" localSheetId="1">'1b.mell '!$5:$7</definedName>
    <definedName name="_xlnm.Print_Titles" localSheetId="2">'1c.mell '!$4:$8</definedName>
    <definedName name="_xlnm.Print_Titles" localSheetId="3">'2.mell'!$1:$8</definedName>
    <definedName name="_xlnm.Print_Titles" localSheetId="4">'3a.m.'!$4:$8</definedName>
    <definedName name="_xlnm.Print_Titles" localSheetId="6">'3c.m.'!$4:$8</definedName>
    <definedName name="_xlnm.Print_Titles" localSheetId="7">'3d.m.'!$3:$7</definedName>
    <definedName name="_xlnm.Print_Titles" localSheetId="8">'4.mell.'!$4:$8</definedName>
    <definedName name="_xlnm.Print_Titles" localSheetId="9">'5.mell. '!$6:$10</definedName>
    <definedName name="_xlnm.Print_Titles" localSheetId="13">'9mell.'!$8:$11</definedName>
    <definedName name="székház">#REF!</definedName>
    <definedName name="székházbérlők">'[6]3-aBevétel'!#REF!</definedName>
    <definedName name="szintrehotzás">#REF!</definedName>
    <definedName name="szintrehozás2">#REF!</definedName>
    <definedName name="szintrhozás2">#REF!</definedName>
  </definedNames>
  <calcPr fullCalcOnLoad="1"/>
</workbook>
</file>

<file path=xl/sharedStrings.xml><?xml version="1.0" encoding="utf-8"?>
<sst xmlns="http://schemas.openxmlformats.org/spreadsheetml/2006/main" count="2663" uniqueCount="1020">
  <si>
    <t xml:space="preserve">    Helyi Nemzetiségi Önkormányzatok pályázati kifizetései</t>
  </si>
  <si>
    <t>2013. évi előirányzat ../2013.</t>
  </si>
  <si>
    <t>Engedélye-zett létszám összesen 2/2013.</t>
  </si>
  <si>
    <t>Teljes munkaidős 2/2013.</t>
  </si>
  <si>
    <t>Részmun-kaidős 2/2013.</t>
  </si>
  <si>
    <t>Közfoglalkoz-tatottak létszáma 2/2013.</t>
  </si>
  <si>
    <t>Teljes munkaidős .../2013.</t>
  </si>
  <si>
    <t>Részmun-kaidős ../2013.</t>
  </si>
  <si>
    <t>Teljes munkaidős ../2013.</t>
  </si>
  <si>
    <t>Méhecske Óvoda felújítás</t>
  </si>
  <si>
    <t>Napfény Óvoda felújítás</t>
  </si>
  <si>
    <t>Ugrifüles Óvoda felújítás</t>
  </si>
  <si>
    <t>Bakáts téri Általános Iskola felújítás</t>
  </si>
  <si>
    <t>Ferencvárosi Komplex Óvoda és Általános Iskola felújítás</t>
  </si>
  <si>
    <t>Kosztolányi Dezső Általános Iskola felújítás</t>
  </si>
  <si>
    <t>Kőrösi Csoma Sándor Általános Iskola felújítás</t>
  </si>
  <si>
    <t>József Attila Általános Iskola felújítás</t>
  </si>
  <si>
    <t>Molnár Ferenc Általános Iskola felújítás</t>
  </si>
  <si>
    <t>Szentgyörgyi Alber Általános Iskola és Gimnázium felújítás</t>
  </si>
  <si>
    <t>Telepy Károly Általános Iskola és Gimnázium felújítás</t>
  </si>
  <si>
    <t>Weörös Sándor Általános Iskola és Gimnázium felújítás</t>
  </si>
  <si>
    <t>Leövey Klára Gimnázium felújítás</t>
  </si>
  <si>
    <t>Sport feladatok</t>
  </si>
  <si>
    <t>Tankönyv támogatás</t>
  </si>
  <si>
    <t>Iskolai nyelvvizsga, jogosítvány megszerzés támogatása</t>
  </si>
  <si>
    <t>Lakbértámogatás</t>
  </si>
  <si>
    <t>Átmeneti segélyek</t>
  </si>
  <si>
    <t>Rendkívüli gyermekvédelmi támogatás</t>
  </si>
  <si>
    <t>Adósságkezelési támogatás</t>
  </si>
  <si>
    <t>Karácsonyi segély</t>
  </si>
  <si>
    <t>Hivatásos gondnokok</t>
  </si>
  <si>
    <t>Szennyvíz, hulladékkezelés, településtisztasági szolgáltatás</t>
  </si>
  <si>
    <t>Köztisztasági feladatok</t>
  </si>
  <si>
    <t>Sport és szabadidős rendezvények</t>
  </si>
  <si>
    <t>Diáksport</t>
  </si>
  <si>
    <t>Testvérvárosi kapcsolatok</t>
  </si>
  <si>
    <t>Egyéb rendezvények</t>
  </si>
  <si>
    <t>Egyéb szolgáltatás</t>
  </si>
  <si>
    <t>Köztemetés</t>
  </si>
  <si>
    <t>Szakfeladatok összesen</t>
  </si>
  <si>
    <t>Feladat megnevezése</t>
  </si>
  <si>
    <t>Egészszégügy, szociális ellátás</t>
  </si>
  <si>
    <t>Felhasználást koordináló</t>
  </si>
  <si>
    <t>bizottság</t>
  </si>
  <si>
    <t>Támogatások összesen:</t>
  </si>
  <si>
    <t>4. sz. melléklet</t>
  </si>
  <si>
    <t>R e h a b i l i t á c i ó   ö s s z e s e n :</t>
  </si>
  <si>
    <t>5. sz. melléklet</t>
  </si>
  <si>
    <t>Építőipar</t>
  </si>
  <si>
    <t>Egészségügyi prevenció</t>
  </si>
  <si>
    <t>Mindösszesen</t>
  </si>
  <si>
    <t>Táboroztatás</t>
  </si>
  <si>
    <t>Saját vagy bérelt ingatlan hasznosítás</t>
  </si>
  <si>
    <t xml:space="preserve">Összesen </t>
  </si>
  <si>
    <t>Társasház felújítási pályázat</t>
  </si>
  <si>
    <t>Várostervezés</t>
  </si>
  <si>
    <t>Szórakoztatás, sport, kultúra</t>
  </si>
  <si>
    <t>Sport feladatok összesen</t>
  </si>
  <si>
    <t>Kulturális feladatok összesen</t>
  </si>
  <si>
    <t>Gazdasági társaságok</t>
  </si>
  <si>
    <t>Európai Uniós Pályázatok</t>
  </si>
  <si>
    <t>Kúltúra, szórakoztatás pályázati úton nyújtott támogatás</t>
  </si>
  <si>
    <t>Központi színházi zenekari támogatás</t>
  </si>
  <si>
    <t xml:space="preserve">Hajléktalanok nappali melegedője (Új Út Szociális Egyesület) </t>
  </si>
  <si>
    <t>Támogató Szolgálat (Motiváció Alapítvány)</t>
  </si>
  <si>
    <t>Bursa Hungarica</t>
  </si>
  <si>
    <t xml:space="preserve">    Személyi juttatások</t>
  </si>
  <si>
    <t>Lakáslemondás térítés, lakásbiztosíték visszafizetés</t>
  </si>
  <si>
    <t>Városfejlesztési, Városgazdálkodási és</t>
  </si>
  <si>
    <t>Környezetvédelmi Bizottság</t>
  </si>
  <si>
    <t>Gazdasági Bizottság</t>
  </si>
  <si>
    <t xml:space="preserve">    Ellátottak pénzbeli juttatásai</t>
  </si>
  <si>
    <t>Megnevezés</t>
  </si>
  <si>
    <t>1.</t>
  </si>
  <si>
    <t>2.</t>
  </si>
  <si>
    <t>3.</t>
  </si>
  <si>
    <t>4.</t>
  </si>
  <si>
    <t>5.</t>
  </si>
  <si>
    <t xml:space="preserve">                  előző évi töblettámogatás  visszafizetése</t>
  </si>
  <si>
    <t>Parkolási Kft</t>
  </si>
  <si>
    <t>Gyermekétkeztetés támogatása (nyári étk. együtt)</t>
  </si>
  <si>
    <t>ORFK részére kültéri eszköz beszerzés</t>
  </si>
  <si>
    <t xml:space="preserve">   Kölcsön nyújtás (munkáltatói kölcsön)</t>
  </si>
  <si>
    <t xml:space="preserve">   Kölcsön nyújtás</t>
  </si>
  <si>
    <t>Városfejlesztés, üzemeltetés és közbiztonság</t>
  </si>
  <si>
    <t xml:space="preserve">    Iparűzési adó pótlék, bírság</t>
  </si>
  <si>
    <t>Intézményi működési bevételek</t>
  </si>
  <si>
    <t xml:space="preserve">    Varázskert bölcsöde működési költségei</t>
  </si>
  <si>
    <t xml:space="preserve">       -ebből személyi 17.790</t>
  </si>
  <si>
    <t xml:space="preserve">                 munkaadói 4.544</t>
  </si>
  <si>
    <t xml:space="preserve">                 dologi kiadások 6.261</t>
  </si>
  <si>
    <t xml:space="preserve">        étkezési bevétel 1.579</t>
  </si>
  <si>
    <t xml:space="preserve">    Fővárosi lakás-felújítási pályázat</t>
  </si>
  <si>
    <t xml:space="preserve">   Személyi juttatás</t>
  </si>
  <si>
    <t xml:space="preserve">    Építményadó</t>
  </si>
  <si>
    <t>Hivatal költözése</t>
  </si>
  <si>
    <t>Háziorvosi rendelők felújítása</t>
  </si>
  <si>
    <t>Sport Alap</t>
  </si>
  <si>
    <t>KÉK Pont</t>
  </si>
  <si>
    <t>Kerületi földutak szilárd burkolattal való ellátása</t>
  </si>
  <si>
    <t>Összesen:</t>
  </si>
  <si>
    <t>Bevételek</t>
  </si>
  <si>
    <t xml:space="preserve">   Pénzeszköz átadás, speciális célú támogatás</t>
  </si>
  <si>
    <t>Általános tartalék</t>
  </si>
  <si>
    <t>Összesen</t>
  </si>
  <si>
    <t>Céltartalék</t>
  </si>
  <si>
    <t xml:space="preserve">    Idegenforgalmi adó</t>
  </si>
  <si>
    <t>Közbiztonsági Közalapítvány</t>
  </si>
  <si>
    <t xml:space="preserve">    Környezetvédelmi bírság</t>
  </si>
  <si>
    <t>Kényszer kiköltöztetés</t>
  </si>
  <si>
    <t>Ingatlanok őrzése</t>
  </si>
  <si>
    <t>1/B. sz. melléklet</t>
  </si>
  <si>
    <t>(eFt-ban)</t>
  </si>
  <si>
    <t xml:space="preserve">    Gépjármű adó</t>
  </si>
  <si>
    <t xml:space="preserve">Park felújítás </t>
  </si>
  <si>
    <t xml:space="preserve">    Iparűzési adó</t>
  </si>
  <si>
    <t>Humán Ügyek Bizottsága</t>
  </si>
  <si>
    <t xml:space="preserve">    Ingatlanok, földterület, telek értékesítése</t>
  </si>
  <si>
    <t xml:space="preserve">    Helyiség értékesítés</t>
  </si>
  <si>
    <t>Sportegyesületek támogatása</t>
  </si>
  <si>
    <t>Csökkent munkaképességűek rendszeres szociális segélye</t>
  </si>
  <si>
    <t>Aktív korúak rendszeres szociális segélye</t>
  </si>
  <si>
    <t>KF - rehabilitáció járulékos költségek</t>
  </si>
  <si>
    <t xml:space="preserve">       Intézmények egyéb támogatása</t>
  </si>
  <si>
    <t>Egyházak támogatása - karitatív tevékenység</t>
  </si>
  <si>
    <t>Társadalmi  szervezetek támogatása</t>
  </si>
  <si>
    <t>Társasházak támogatása</t>
  </si>
  <si>
    <t>Deák ösztöndíj</t>
  </si>
  <si>
    <t>Ingatlanvásárlás</t>
  </si>
  <si>
    <t>Lakás és helyiség felújítás</t>
  </si>
  <si>
    <t xml:space="preserve">    Parkolóhely megváltás</t>
  </si>
  <si>
    <t>Soszám</t>
  </si>
  <si>
    <t>Ingatlanügyekkel kapcsolatos általános feladatok</t>
  </si>
  <si>
    <t>Ingatlanokkal kapcsolatos ügyvédi díjak</t>
  </si>
  <si>
    <t>Ügyvédi díjak</t>
  </si>
  <si>
    <t>Foglalkoztatást helyettesítő támogatás</t>
  </si>
  <si>
    <t>Lakásfenntartási támogatás normatív</t>
  </si>
  <si>
    <t>Kölcsönök visszatérülése</t>
  </si>
  <si>
    <t>Közterületfelügyelet</t>
  </si>
  <si>
    <t xml:space="preserve">   Egyéb felhalmozási célú kiadások</t>
  </si>
  <si>
    <t>Utcai szociális munka (Menhely Alapítvány)</t>
  </si>
  <si>
    <t>1/C. sz. melléklet</t>
  </si>
  <si>
    <t>I. Polgármesteri Hivatal kiadásai</t>
  </si>
  <si>
    <t xml:space="preserve">     Személyi juttatások</t>
  </si>
  <si>
    <t xml:space="preserve">     Kölcsön nyújtás</t>
  </si>
  <si>
    <t>Pénzforgalmi kiadások</t>
  </si>
  <si>
    <t>2. sz. melléklet</t>
  </si>
  <si>
    <t>Sorsz.</t>
  </si>
  <si>
    <t xml:space="preserve"> </t>
  </si>
  <si>
    <t xml:space="preserve"> 1.</t>
  </si>
  <si>
    <t xml:space="preserve"> 2.</t>
  </si>
  <si>
    <t xml:space="preserve">   Személyi juttatások</t>
  </si>
  <si>
    <t xml:space="preserve">   Dologi kiadások és egyéb folyó kiadások</t>
  </si>
  <si>
    <t xml:space="preserve">   Felhalmozási kiadások és pénzügyi befektetések</t>
  </si>
  <si>
    <t>Roma koncepció</t>
  </si>
  <si>
    <t xml:space="preserve">    Önkormányzati lakások értékesítése</t>
  </si>
  <si>
    <t>Templom felújítás támogatása</t>
  </si>
  <si>
    <t xml:space="preserve">       Intézmények támogatása</t>
  </si>
  <si>
    <t xml:space="preserve">       Intézmények étkezés támogatása</t>
  </si>
  <si>
    <t>Veszélyelhárítás</t>
  </si>
  <si>
    <t>Veszélyes tűzfalak, kémények vizsgálata, bontása</t>
  </si>
  <si>
    <t>Ingatlanokkal kapcsolatos bontási feladatok</t>
  </si>
  <si>
    <t>Intézmények összesen</t>
  </si>
  <si>
    <t>Ferenc busz működtetése</t>
  </si>
  <si>
    <t>Kiadás megnevezése</t>
  </si>
  <si>
    <t xml:space="preserve">     Egyéb működési célú kiadások</t>
  </si>
  <si>
    <t xml:space="preserve">   Egyéb működési célú kiadások</t>
  </si>
  <si>
    <t xml:space="preserve">    Bölcsöde építés KMOP-2009-4.5.2. Szoc. alapszolg. Infrastr.</t>
  </si>
  <si>
    <t>Bölcsöde építés</t>
  </si>
  <si>
    <t xml:space="preserve">FESZOFE kiemelkedően közhasznú Non-profit KFT </t>
  </si>
  <si>
    <t xml:space="preserve">    Telekadó</t>
  </si>
  <si>
    <t>Élelmiszerbank költségek</t>
  </si>
  <si>
    <t>VIII. kerület Józsefváros Önkormányzat ellátási szerződés</t>
  </si>
  <si>
    <t>Küldetés Egyesület Ellátási szerződés</t>
  </si>
  <si>
    <t>Informatikai működés és fejlesztés</t>
  </si>
  <si>
    <t xml:space="preserve">   Dologi kiadások</t>
  </si>
  <si>
    <t>Börzsöny utcai rendőrörs felújítása</t>
  </si>
  <si>
    <t>Városmarketing</t>
  </si>
  <si>
    <t>3/D. sz. melléklet</t>
  </si>
  <si>
    <t>Ingatlanügyekkel kapcsolatos eseti feladatok</t>
  </si>
  <si>
    <t xml:space="preserve">Mezőgazdaság </t>
  </si>
  <si>
    <t xml:space="preserve">   Munkaadókat terhelő jár. és szociális hozzájár.adó</t>
  </si>
  <si>
    <t>Bevétel</t>
  </si>
  <si>
    <t>Kiadások</t>
  </si>
  <si>
    <t>Személyi juttatások</t>
  </si>
  <si>
    <t>Dologi kiadások</t>
  </si>
  <si>
    <t>Egyéb felhalmozási kiadások</t>
  </si>
  <si>
    <t>Továbbszámlázott szolgáltatások bevételei</t>
  </si>
  <si>
    <t xml:space="preserve">       - Önkormányzat ÁFA</t>
  </si>
  <si>
    <t xml:space="preserve">       - Önkormányzat fordított ÁFA</t>
  </si>
  <si>
    <t xml:space="preserve">        - Önkormányzat értékesítés</t>
  </si>
  <si>
    <t>II. Polgármesteri Hivatal költségvetési bevételei</t>
  </si>
  <si>
    <t>IV. Intézmények bevételei</t>
  </si>
  <si>
    <t xml:space="preserve">    Munkaadókat terhelő járulékok és szociális hozzájárulási adó</t>
  </si>
  <si>
    <t xml:space="preserve">    Dologi kiadások</t>
  </si>
  <si>
    <t xml:space="preserve">       -  Lakbér bevételek</t>
  </si>
  <si>
    <t xml:space="preserve">       - Helyiség bérleti díj</t>
  </si>
  <si>
    <t xml:space="preserve">       - Helyiség megszerzési díj</t>
  </si>
  <si>
    <t>Helyi adók és adójellegű bevételek</t>
  </si>
  <si>
    <t>Önkormányzatoknak átengedett közhatalmi bevételek</t>
  </si>
  <si>
    <t>Adópótlék, adóbírság</t>
  </si>
  <si>
    <t xml:space="preserve">       - JAT-tal kapcsolatos fordított ÁFA bevételek</t>
  </si>
  <si>
    <t>Igazgatásszolgáltatási díj</t>
  </si>
  <si>
    <t>Felügyeleti jellegű díjbevétel</t>
  </si>
  <si>
    <t>Ferencvárosi Kártya támogatása</t>
  </si>
  <si>
    <t>Bírság bevételek</t>
  </si>
  <si>
    <t>Igazgatás szolgáltatási díj</t>
  </si>
  <si>
    <t>Felügyeleti jellegű díjbevételek</t>
  </si>
  <si>
    <t>Önkormányzatoknak átengedett központi adók</t>
  </si>
  <si>
    <t xml:space="preserve">       Közterületfelügyelet támogatása</t>
  </si>
  <si>
    <t>FESZGYI</t>
  </si>
  <si>
    <t>Bolgár Nemzetiségi Önkormányzat</t>
  </si>
  <si>
    <t>Görög Nemzetiségi Önkormányzat</t>
  </si>
  <si>
    <t>Német Nemzetiségi Önkormányzat</t>
  </si>
  <si>
    <t>III. Közterület-felügyelet bevételei</t>
  </si>
  <si>
    <t xml:space="preserve">          Tűzoltó u. 66.</t>
  </si>
  <si>
    <t xml:space="preserve">       - Vagyonkez. és városf. kapcs. feladatok ÁFA</t>
  </si>
  <si>
    <t xml:space="preserve">       - Közterületfelügyeleti ÁFA</t>
  </si>
  <si>
    <t>II. Közterületfelügyelet kiadásai</t>
  </si>
  <si>
    <t>III. Önkormányzat kiadásai</t>
  </si>
  <si>
    <t>IV. Önállóan műk.és gazd.és önállóan műk.Költsvet.szervek. kiad. (2.sz.mell.sz.)</t>
  </si>
  <si>
    <t xml:space="preserve">   Önkormányzat ktsv. szereplő szakf. kiadásai (3/C. sz. melléklet szerint)</t>
  </si>
  <si>
    <t xml:space="preserve">   Önkormányzati Felújítási kiadások (4. sz. melléklet szerint)</t>
  </si>
  <si>
    <t xml:space="preserve">   Önkormányzati Fejlesztési, beruházási kiadások (5. sz. melléklet szerint)</t>
  </si>
  <si>
    <t xml:space="preserve">       - Parkolási feladatokkal kapcsolatos ÁFA</t>
  </si>
  <si>
    <t>Lakások és helyiségek vásárlása</t>
  </si>
  <si>
    <t>3/B sz. melléklet</t>
  </si>
  <si>
    <t>3/C. sz. melléklet</t>
  </si>
  <si>
    <t>3/A sz. melléklet</t>
  </si>
  <si>
    <t>IX. kerületi Rendőrkapitányság támogatása</t>
  </si>
  <si>
    <t>Lakóház felújítás Gát u. 5.</t>
  </si>
  <si>
    <t>Önkormányzati felújítások</t>
  </si>
  <si>
    <t>Polgármesteri Hivatal felújítások</t>
  </si>
  <si>
    <t>Önkormányzati beruházások</t>
  </si>
  <si>
    <t>Polgármesteri Hivatal beruházások</t>
  </si>
  <si>
    <t xml:space="preserve">   Polgármesteri Hivatal kiadása (3/A. sz. melléklet szerint)</t>
  </si>
  <si>
    <t xml:space="preserve">   Polgármesteri Hivatal felújítási kiadásai (4. sz. melléklet)</t>
  </si>
  <si>
    <t xml:space="preserve">   Polgármesteri Hivatal beruházási kiadásai (5. sz. melléklet)</t>
  </si>
  <si>
    <t xml:space="preserve">    Belső Ferencváros kúlturális negyed fejleszt. KMOP-5.2.2.</t>
  </si>
  <si>
    <t xml:space="preserve">     Éven belüli lejáratú folyószámla hitel</t>
  </si>
  <si>
    <t xml:space="preserve">     Helyi támogatás, házmesterek visszafizetése</t>
  </si>
  <si>
    <t xml:space="preserve">     Társasházak befizetései</t>
  </si>
  <si>
    <t xml:space="preserve"> - Felhalmozási célú pénzmaradvány igénybevétele</t>
  </si>
  <si>
    <t xml:space="preserve">   Önkormányzat ktsv. szereplő Támogatások (3/D. sz. melléklet szerint)</t>
  </si>
  <si>
    <t>Csicsergő Óvoda /Thaly K. u. 38./</t>
  </si>
  <si>
    <t>Nyújtott szolgáltatások ellenértéke</t>
  </si>
  <si>
    <t>Bérleti díjbevételek</t>
  </si>
  <si>
    <t>ÁFA bevételek</t>
  </si>
  <si>
    <t>Hozam és kamatbevételek</t>
  </si>
  <si>
    <t>Intézményi működési bevételek összesen</t>
  </si>
  <si>
    <t xml:space="preserve">  Nyújtott szolgáltatások ellenértéke</t>
  </si>
  <si>
    <t xml:space="preserve">  Továbbszámlázott szolgáltatások bevételei</t>
  </si>
  <si>
    <t xml:space="preserve">  Bérleti díjbevételek</t>
  </si>
  <si>
    <t>Helyi gázár és távhő támogatás</t>
  </si>
  <si>
    <t xml:space="preserve">  Intézményi ellátási díjak, alkalmzotti térítési díjak</t>
  </si>
  <si>
    <t xml:space="preserve">  ÁFA bevételek</t>
  </si>
  <si>
    <t xml:space="preserve">  Hozam és kamatbevételek</t>
  </si>
  <si>
    <t xml:space="preserve">  Irányítószervtől szervtől kapott támogatás</t>
  </si>
  <si>
    <t xml:space="preserve">  Irányítószervtől kapott étkezés támogatás</t>
  </si>
  <si>
    <t xml:space="preserve">  Irányítószervtől kapott egyéb támogatás</t>
  </si>
  <si>
    <t xml:space="preserve">  Személyi juttatások</t>
  </si>
  <si>
    <t xml:space="preserve">  Munkaadókat terhelő járulékok és szociális hozzájárulási adó</t>
  </si>
  <si>
    <t xml:space="preserve">  Dologi kiadások</t>
  </si>
  <si>
    <t xml:space="preserve">  Egyéb működési célú kiadások</t>
  </si>
  <si>
    <t xml:space="preserve">  Ellátottak pénzbeli juttatásai</t>
  </si>
  <si>
    <t xml:space="preserve">  Felújítási kiadások</t>
  </si>
  <si>
    <t xml:space="preserve">  Beruházási kiadások</t>
  </si>
  <si>
    <t>2325 Kicsi Bocs Óvoda</t>
  </si>
  <si>
    <t>Ferencvárosi Önkormányzat és Intézményei Összesen</t>
  </si>
  <si>
    <t xml:space="preserve">     3961 Központi színházi zenekari támogatás</t>
  </si>
  <si>
    <t>JAT-tal kapcsolatos fordított ÁFA bevételek</t>
  </si>
  <si>
    <t xml:space="preserve">  Egyéb felhalmozási kiadások</t>
  </si>
  <si>
    <t>Csudafa Óvoda /Óbester u. 9./</t>
  </si>
  <si>
    <t>Epres Óvoda /Epreserdő u. 10./</t>
  </si>
  <si>
    <t>Kerekerdő Óvoda /Vágóhíd u. 35./</t>
  </si>
  <si>
    <t>Kicsi Bocs Óvoda /Erkel u. 10./</t>
  </si>
  <si>
    <t>Liliom Óvoda  /Liliom u. 15./</t>
  </si>
  <si>
    <t>Méhecske Óvoda /Ifjúmunkás u. 30./</t>
  </si>
  <si>
    <t>Napfény Óvoda /Napfény u. 4./</t>
  </si>
  <si>
    <t>Ugrifüles Óvoda  /Hurok u. 9./</t>
  </si>
  <si>
    <t>Óvodák összesen</t>
  </si>
  <si>
    <t>Ferencvárosi Egyesített Bölcsöde</t>
  </si>
  <si>
    <t>Szociális ágazat összesen</t>
  </si>
  <si>
    <t>Ferencvárosi Művelődési Központ</t>
  </si>
  <si>
    <t>I. Helyi Önkormányzat bevételei</t>
  </si>
  <si>
    <t>Bírságok, díjak, egyéb fizetési kötelezettségek</t>
  </si>
  <si>
    <t xml:space="preserve">    Igazgatás szolgáltatási díjbevétel</t>
  </si>
  <si>
    <t xml:space="preserve">    Felügyeleti jellegű tevékenység díjbevétele</t>
  </si>
  <si>
    <t xml:space="preserve">    Parkolási bírság, pótdíj</t>
  </si>
  <si>
    <t xml:space="preserve">    Bírságból származó bevétel</t>
  </si>
  <si>
    <t xml:space="preserve">    Közterületfelügyeleti bírság bevétel</t>
  </si>
  <si>
    <t>Központi költségvetésből</t>
  </si>
  <si>
    <t>Európai Uniós forrásból</t>
  </si>
  <si>
    <t>Tárgyi eszközök és immateriális javak értékesítése</t>
  </si>
  <si>
    <t>Felhalmozási bevételek</t>
  </si>
  <si>
    <t>Felhalmozási célú átvett pénzszköz</t>
  </si>
  <si>
    <t xml:space="preserve">     Felhalmozási célú hitel felvétel</t>
  </si>
  <si>
    <t>Költségvetési hiány külső fin.szolg.finansz.célú püi műveletek</t>
  </si>
  <si>
    <t>I. Helyi Önkormányzat bevételei mindösszesen:</t>
  </si>
  <si>
    <t>II. Polgármesteri Hivatal bevételei mindösszesen:</t>
  </si>
  <si>
    <t>Hozam és kamatbevétel</t>
  </si>
  <si>
    <t>Intézményi ellátási díjak</t>
  </si>
  <si>
    <t>V. Kerületi bevételek</t>
  </si>
  <si>
    <t>V. Kerületi bevételek mindösszesen (Irányítószervtől kapott tám.nélkül)</t>
  </si>
  <si>
    <t xml:space="preserve">    Pedagógus továbbkézés, szakvizsga, szoc. továbbk.</t>
  </si>
  <si>
    <t xml:space="preserve">    Informatikai fejlesztési feladatok intézményeknek</t>
  </si>
  <si>
    <t>Működési célú átvett pénzeszközök</t>
  </si>
  <si>
    <t>Felhalmozási célú kölcsönök visszatérülései</t>
  </si>
  <si>
    <t>Önkormányzati bérlemények üzemeltetési költségei</t>
  </si>
  <si>
    <t>Közfoglalkoztatottak pályázat támogatásának önrésze</t>
  </si>
  <si>
    <t xml:space="preserve">Továbbszámlázott szolgáltatások </t>
  </si>
  <si>
    <t>Hozam és kamat bevételek</t>
  </si>
  <si>
    <t>Működési bevételek összesen</t>
  </si>
  <si>
    <t>Felhalmozási célú átvett pénzeszköz</t>
  </si>
  <si>
    <t>Szociális támogatás</t>
  </si>
  <si>
    <t>Munkaadókat terh. járulékok és szociális hozzájárulási adó</t>
  </si>
  <si>
    <t>Működési kiadások összesen</t>
  </si>
  <si>
    <t>Felújítási kiadások</t>
  </si>
  <si>
    <t>Beruházási kiadások</t>
  </si>
  <si>
    <t xml:space="preserve">    Bölcsöde építés</t>
  </si>
  <si>
    <t>Egyéb sajátos bevétel</t>
  </si>
  <si>
    <t xml:space="preserve">   Szociális támogatás</t>
  </si>
  <si>
    <t xml:space="preserve">     Szociális támogatás</t>
  </si>
  <si>
    <t xml:space="preserve">    Szociális támogatás</t>
  </si>
  <si>
    <t>Egyéb sajátos bevételek</t>
  </si>
  <si>
    <t>Működési célú általános tartalék</t>
  </si>
  <si>
    <t>Működési célú céltartalék</t>
  </si>
  <si>
    <t xml:space="preserve">     Egyéb felhalmozási  kiadások</t>
  </si>
  <si>
    <t>Központi költségvetésből kapott kötött támogatás</t>
  </si>
  <si>
    <t xml:space="preserve">       Polgármesteri Hivatal támogatása</t>
  </si>
  <si>
    <t xml:space="preserve">    Lakbér bevétel</t>
  </si>
  <si>
    <t xml:space="preserve">    Helyiség bérleti díj</t>
  </si>
  <si>
    <t xml:space="preserve">    Helyiség megszerzési díj</t>
  </si>
  <si>
    <t>Roma Nemzetiségi Önkormányzat</t>
  </si>
  <si>
    <t>Sajátos felhalmozási  bevételek</t>
  </si>
  <si>
    <t xml:space="preserve">    Működési célú </t>
  </si>
  <si>
    <t xml:space="preserve">    Felhalmozási célú</t>
  </si>
  <si>
    <t>IV. Intézmények kiadásai mindösszesen</t>
  </si>
  <si>
    <t>V. Kerületi kiadások</t>
  </si>
  <si>
    <t xml:space="preserve">HPV védőoltás </t>
  </si>
  <si>
    <t xml:space="preserve">          Balázs Béla u. 5.</t>
  </si>
  <si>
    <t>FESZGYI felújítás</t>
  </si>
  <si>
    <t>Ferencvárosi Egyesített Bölcsödék felújítása</t>
  </si>
  <si>
    <t xml:space="preserve">    Intézményi átszervezések költsége</t>
  </si>
  <si>
    <t>Egyéb működési célú kiadás</t>
  </si>
  <si>
    <t>Kúltúra, szórakoztatás szerződés szerint</t>
  </si>
  <si>
    <t>Költségvetési bevételek összesen</t>
  </si>
  <si>
    <t>Belső Ferencváros  KMOP.5.2.2</t>
  </si>
  <si>
    <t>Önkormányzati szakmai feladatokkal kapcsolatos kiadások</t>
  </si>
  <si>
    <t>Ferencvárosi Helytörténi Egyesület</t>
  </si>
  <si>
    <t>Környezetvédelem</t>
  </si>
  <si>
    <t>Lakóház felújítás Viola u. 37/c</t>
  </si>
  <si>
    <t>Hivatal lift építése</t>
  </si>
  <si>
    <t>Lakóház felújítás Balázs B. u. 32/a</t>
  </si>
  <si>
    <t>Lakóházfelújítás Balázs B. u. 32/b</t>
  </si>
  <si>
    <t>Lakóház felújítás Balázs B. u. 11.</t>
  </si>
  <si>
    <t>Nemzetiségi önkormányzatok pályázati támogatása</t>
  </si>
  <si>
    <t>Fogyatékkal élők eszközbeszerzése</t>
  </si>
  <si>
    <t xml:space="preserve">    Egészségügyi koncepció</t>
  </si>
  <si>
    <t xml:space="preserve">    Munkáltatói kölcsön</t>
  </si>
  <si>
    <t xml:space="preserve">          Markusovszky park</t>
  </si>
  <si>
    <t>Ferencbusz működtetée</t>
  </si>
  <si>
    <t>Ferencvárosi Kulturális, Turisztikai és Sport Nonprofit Kft.</t>
  </si>
  <si>
    <t>Ferencvárosi Újság</t>
  </si>
  <si>
    <t xml:space="preserve">      3111 Lakáslemondás térítéssel</t>
  </si>
  <si>
    <t xml:space="preserve">      3112 Ingatlanőrzés</t>
  </si>
  <si>
    <t xml:space="preserve">      3113 Ingatlanokkal kapcsolatos ügyvédi díjak</t>
  </si>
  <si>
    <t xml:space="preserve">      3114 Ingatlanokkal kapcsolatos egyéb feladatok</t>
  </si>
  <si>
    <t xml:space="preserve">      3216 FESZOFE Nonprofit Kft közszolg. Szerződés Lakóház takar.</t>
  </si>
  <si>
    <t>BEVÉTELEK MINDÖSSZ.:(Irányítószervi tám.folyosítása nélkül)</t>
  </si>
  <si>
    <t xml:space="preserve">      3121 KF - rehabilitációs járulék</t>
  </si>
  <si>
    <t xml:space="preserve">      3122 Kényszer kiköltöztetés</t>
  </si>
  <si>
    <t xml:space="preserve">      3123 Bérlakás és egyéb elidegenítés</t>
  </si>
  <si>
    <t xml:space="preserve">      3124 Helyiség megszerzési díj</t>
  </si>
  <si>
    <t xml:space="preserve">      3125 Jogvita rendezés</t>
  </si>
  <si>
    <t>Tankönyvtámogatás</t>
  </si>
  <si>
    <t>24.</t>
  </si>
  <si>
    <t>25.</t>
  </si>
  <si>
    <t>3201 Önkormányzati szakmai feladatokkal kapcs. Kiadások</t>
  </si>
  <si>
    <t xml:space="preserve">     3202 Roma koncepció</t>
  </si>
  <si>
    <t xml:space="preserve">      3112 Ingatlanőrzés (járőrszolgálat)</t>
  </si>
  <si>
    <t>Polgármesteri tisztséggel összefüggő egyéb feladatok</t>
  </si>
  <si>
    <t xml:space="preserve">      3203 Városfejlesztés, üzemeltetés és közbiztonság</t>
  </si>
  <si>
    <t xml:space="preserve">      5033 Térfigyelő rendszer fejlesztése</t>
  </si>
  <si>
    <t xml:space="preserve">      3213 Önkormányzati bérlemények üzemeltetési költségei</t>
  </si>
  <si>
    <t xml:space="preserve">      3211 FEV IX. Zrt</t>
  </si>
  <si>
    <t>Ferencváros a korszerű természettudományos okt.</t>
  </si>
  <si>
    <t xml:space="preserve">      3081 Köztemetés</t>
  </si>
  <si>
    <t xml:space="preserve">      3303 Csökkent munkaképességüek rendszeres szociális segélye</t>
  </si>
  <si>
    <t xml:space="preserve">      3304 Aktív korúak rendszeres szociális segélye</t>
  </si>
  <si>
    <t xml:space="preserve">      3308 Foglalkoztatást helyettesítő támogatás</t>
  </si>
  <si>
    <t xml:space="preserve">      3309 Lakásfentartási támogatás normatív</t>
  </si>
  <si>
    <t xml:space="preserve">      3311 Lakbértámogatás</t>
  </si>
  <si>
    <t xml:space="preserve">      3314 Átmeneti segélyek</t>
  </si>
  <si>
    <t xml:space="preserve">      3315 Rendkívüli gyermekvédelmi támogatás</t>
  </si>
  <si>
    <t xml:space="preserve">      3318 Adósság kezelési támogatás</t>
  </si>
  <si>
    <t xml:space="preserve">      3320 Gyermekétkeztetés támogatás</t>
  </si>
  <si>
    <t>Házi segítségnyújtás</t>
  </si>
  <si>
    <t xml:space="preserve">      3340 Házi segítségnyújtás</t>
  </si>
  <si>
    <t xml:space="preserve">      3341 VIII. kerület Józsefváros Önkormányzat ellátási szerződés</t>
  </si>
  <si>
    <t xml:space="preserve">      3342 Küldetés Egyesület ellátási szerződés</t>
  </si>
  <si>
    <t xml:space="preserve">      3343 Hajléktalanok nappali melegedője  </t>
  </si>
  <si>
    <t xml:space="preserve">      3344 Utcai szociális munka</t>
  </si>
  <si>
    <t xml:space="preserve">      3345 Támogató Szolgálat</t>
  </si>
  <si>
    <t xml:space="preserve">      3346 Férőhely fenntartási díj Magyar Vöröskereszt</t>
  </si>
  <si>
    <t>Városfejlesztéssel kapcsolatos önkormányzati kiadások (FEV IX.Zrt.)</t>
  </si>
  <si>
    <t xml:space="preserve">      3347 Fogyatékos személyek nappali ellátása Gond-viselés KHT</t>
  </si>
  <si>
    <t xml:space="preserve">      3350 Élelmiszerbank költségek</t>
  </si>
  <si>
    <t xml:space="preserve">       3354 Méltányos közgyógyellátás, gyógyszertámogatás</t>
  </si>
  <si>
    <t xml:space="preserve">       3358 HPV védőoltás</t>
  </si>
  <si>
    <t xml:space="preserve">       3348 KÉK Pont</t>
  </si>
  <si>
    <t xml:space="preserve">       3301 Egészségügyi prevenció</t>
  </si>
  <si>
    <t>Idősügyi koncepció</t>
  </si>
  <si>
    <t xml:space="preserve">      3411 Sport feladatok</t>
  </si>
  <si>
    <t xml:space="preserve">      3145 Ifjusági koncepció</t>
  </si>
  <si>
    <t xml:space="preserve">      3357 Ifjusági és drogprevenciós feladatok</t>
  </si>
  <si>
    <t xml:space="preserve">      3412 Sport és szabadidő rendezvények</t>
  </si>
  <si>
    <t xml:space="preserve">      3413 Diáksport</t>
  </si>
  <si>
    <t xml:space="preserve">      3415 Sportegyesület támogatása</t>
  </si>
  <si>
    <t xml:space="preserve">      3416 Sport Alap</t>
  </si>
  <si>
    <t xml:space="preserve">      3422 Egyéb rendezvények</t>
  </si>
  <si>
    <t xml:space="preserve">      3428 Ferencvárosi Helytörténeti Egyesület</t>
  </si>
  <si>
    <t xml:space="preserve">      3429 Karaván Művészeti Alapítvány</t>
  </si>
  <si>
    <t xml:space="preserve">      3430 Ifjú Molnár F. Diákszínjátszó Egyesület</t>
  </si>
  <si>
    <t xml:space="preserve">      3431 Concerto Szimfónikus Zenekar</t>
  </si>
  <si>
    <t xml:space="preserve">      3432 MÁV Szimfónikus Zenekar</t>
  </si>
  <si>
    <t xml:space="preserve">      3433 Erdődy Kamara Zenei Alapítvány</t>
  </si>
  <si>
    <t xml:space="preserve">      3434 SZEMIRAMISZ Szính.Kúlt. És Sport rend..szerv. Alapítvány</t>
  </si>
  <si>
    <t>Egyházak támogatása</t>
  </si>
  <si>
    <t>Társadalmi szervezetek támogatása</t>
  </si>
  <si>
    <t xml:space="preserve">      3435 Ferencvárosi Úrhölgyek</t>
  </si>
  <si>
    <t xml:space="preserve">      3931 Bursa Hungarica</t>
  </si>
  <si>
    <t xml:space="preserve">     3932 Deák ösztöndíj</t>
  </si>
  <si>
    <t>FESZOFE kiemelkedően közhasznú Non-Profit KFT</t>
  </si>
  <si>
    <t>IX.kerületi Szakrendelő Kft</t>
  </si>
  <si>
    <t xml:space="preserve">       3942 IX. kerületi Szakrendelő Kft</t>
  </si>
  <si>
    <t xml:space="preserve">     3990 Bolgár nemzetiségi Önkormányzat </t>
  </si>
  <si>
    <t xml:space="preserve">     3991 Roma Nemzetiségi Önkormányzat</t>
  </si>
  <si>
    <t xml:space="preserve">     3992 Görög Nemzetiségi Önkormányzat</t>
  </si>
  <si>
    <t xml:space="preserve">     3993 Német Nemzetiségi Önkormányzat</t>
  </si>
  <si>
    <t xml:space="preserve">     3994 Örmény Nemzetiségi Önkormányzat</t>
  </si>
  <si>
    <t xml:space="preserve">     3995 Román Nemzetiségi Önkormányzat</t>
  </si>
  <si>
    <t xml:space="preserve">     3996 Ruszin Nemzetiségi Önkormányzat</t>
  </si>
  <si>
    <t xml:space="preserve">     3997 Szerb Nemzetiségi Önkormányzat</t>
  </si>
  <si>
    <t xml:space="preserve">     3998 Szlovák Nemzetiségi Önkormányzat</t>
  </si>
  <si>
    <t xml:space="preserve">     3999 Ukrán Nemzetiségi Önkormányzat</t>
  </si>
  <si>
    <t xml:space="preserve">     3989 Nemzetiségi Önkormányzatok pályázati támogatása</t>
  </si>
  <si>
    <t xml:space="preserve">             4014 Játszóterek javítása</t>
  </si>
  <si>
    <t xml:space="preserve">             4015 Öntözőhálózat fejlesztése, átépítése</t>
  </si>
  <si>
    <t xml:space="preserve">             4115 Lakóház felújítás Márton u. 5/A</t>
  </si>
  <si>
    <t xml:space="preserve">             4117 Lakóház felújítás Viola u. 37/c</t>
  </si>
  <si>
    <t xml:space="preserve">             4118 Lakóház felújítás Balázs Béla u. 32/A</t>
  </si>
  <si>
    <t xml:space="preserve">             4119 Lakóház felújítás Balázs Béla u. 32/B</t>
  </si>
  <si>
    <t>2. Közhatalmi bevételek</t>
  </si>
  <si>
    <t xml:space="preserve">Ferencvárosi Intézmény Üzemeltetési Központ </t>
  </si>
  <si>
    <t xml:space="preserve">3200 Képviselők juttatásai </t>
  </si>
  <si>
    <t xml:space="preserve">      3210  Bűnmegelőzés</t>
  </si>
  <si>
    <t>6. Támogatás államháztartáson belülről - felhalmozási</t>
  </si>
  <si>
    <t>7.Előző évi felhalmozási célú pénzm.igénybev.</t>
  </si>
  <si>
    <t>8.Felhalmozási célú kölcsönök visszatérülései</t>
  </si>
  <si>
    <t>23. Hosszú lejáratú hitel tőke összegének törlesztése</t>
  </si>
  <si>
    <t>11. Bevételek mindösszesen</t>
  </si>
  <si>
    <t>24. Kiadások mindösszesen</t>
  </si>
  <si>
    <t xml:space="preserve">             4120 Lakóház felújítás Balázs Béla u. 11.</t>
  </si>
  <si>
    <t xml:space="preserve">             4121 Lakóház felújításokkal kapcsolatos tervezések</t>
  </si>
  <si>
    <t xml:space="preserve">      4122 Lakás és helyiség felújítás</t>
  </si>
  <si>
    <t xml:space="preserve">             4123 JAT</t>
  </si>
  <si>
    <t xml:space="preserve">      4131 Veszélyelhárítás</t>
  </si>
  <si>
    <t>Nem önkormányzati tulajdonú lakóépületek veszélelh.</t>
  </si>
  <si>
    <t xml:space="preserve">      4133 Veszélyes tűzfalak, kémények vizsgálata, bontása</t>
  </si>
  <si>
    <t xml:space="preserve">             4137 Belső Ferencváros Kulturális negyed</t>
  </si>
  <si>
    <t xml:space="preserve">      4270 Energetikai pályázat önrésszel</t>
  </si>
  <si>
    <t xml:space="preserve">      4340 Mano-Lak Bölcsöde felújítása</t>
  </si>
  <si>
    <t xml:space="preserve">      4351 FMK felújítása</t>
  </si>
  <si>
    <t xml:space="preserve">       5043 Egészségügyi koncepció keretén belül eszköz vásárlás</t>
  </si>
  <si>
    <t xml:space="preserve">      5044 Fogyatékkal élők eszközbeszerzése</t>
  </si>
  <si>
    <t xml:space="preserve">      5045 Pinceszínház akadálymentesítése</t>
  </si>
  <si>
    <t>Az önkormányzat 2013. évi bevételei</t>
  </si>
  <si>
    <t>Egészségügy, szociális, kúlturális ellátás</t>
  </si>
  <si>
    <t>FEV IX. Zrt.</t>
  </si>
  <si>
    <t>FEV IX. Zrt. támogatása</t>
  </si>
  <si>
    <t>Térfigyelő rendszer fejlesztése</t>
  </si>
  <si>
    <t>Humánszolgáltatási feladatok</t>
  </si>
  <si>
    <t>Az önkormányzat költségvetésében szereplő 2013. évi tartalékok</t>
  </si>
  <si>
    <t>Karaván Művészeti Alapítvány</t>
  </si>
  <si>
    <t xml:space="preserve">Önkormányzat fordított ÁFA bevétel </t>
  </si>
  <si>
    <t xml:space="preserve">   Felújítási kiadások</t>
  </si>
  <si>
    <t>ebből dologi kiadások</t>
  </si>
  <si>
    <t xml:space="preserve">           felújítási kiadások</t>
  </si>
  <si>
    <t>Hivatali eszközbeszerzés</t>
  </si>
  <si>
    <r>
      <t xml:space="preserve">    Előző évi állami támogatás, pályázati pénzekvisszafizetése  </t>
    </r>
    <r>
      <rPr>
        <sz val="9"/>
        <rFont val="Arial CE"/>
        <family val="0"/>
      </rPr>
      <t>-Dologi kiadások</t>
    </r>
  </si>
  <si>
    <t xml:space="preserve">    Előző évi intézményi kiutalatlan támogatás</t>
  </si>
  <si>
    <t>Kazastrófa védelmi támogatás</t>
  </si>
  <si>
    <t>ebből személyi juttatások</t>
  </si>
  <si>
    <t xml:space="preserve">           munkaadókat terhelő járulékok</t>
  </si>
  <si>
    <t>Óvodai karbantartási keret</t>
  </si>
  <si>
    <t>Manó Lak Bölcsöde</t>
  </si>
  <si>
    <t>ebből dologi kiadás</t>
  </si>
  <si>
    <t xml:space="preserve">            beruházási kiadás</t>
  </si>
  <si>
    <t>Parkoló Alap</t>
  </si>
  <si>
    <t xml:space="preserve">   Munkaadókat terhelő járulékok</t>
  </si>
  <si>
    <t>Működési célú pénzmaradvány igénybevétele</t>
  </si>
  <si>
    <t>Óvodáztatási, iskoláztatási támogatás</t>
  </si>
  <si>
    <t>Biztos Kezdet Gyermekház</t>
  </si>
  <si>
    <t>Nemzeti Önkormányzat működési kiadásai</t>
  </si>
  <si>
    <t>Katasztrófa védelemhez kapcs. "M" készletek</t>
  </si>
  <si>
    <t>Önkormányzat fordított ÁFA bevételek</t>
  </si>
  <si>
    <t>3021 Polgármesteri Hivatal Igazgatási kiadásai</t>
  </si>
  <si>
    <t>Helyi önkormányzatok általános működéséhez és ágazati feladataihoz kapcs.támog.</t>
  </si>
  <si>
    <t>Előző évi működési célú maradvány átvétele</t>
  </si>
  <si>
    <t>Előző évi felhalmozási maradvány átvétele</t>
  </si>
  <si>
    <t>Irányítószervtől kapott működési támogatás</t>
  </si>
  <si>
    <t xml:space="preserve">Irányítószervtől  kapott felhalmozási </t>
  </si>
  <si>
    <t>26.</t>
  </si>
  <si>
    <t>JAT referens</t>
  </si>
  <si>
    <t>Oktatási intézmények, óvodák felújítása</t>
  </si>
  <si>
    <t>2305 Csicsergő Óvoda</t>
  </si>
  <si>
    <t>2309 Csudafa Óvoda</t>
  </si>
  <si>
    <t>2310 Epres Óvoda</t>
  </si>
  <si>
    <t>2315 Kerekerdő Óvoda</t>
  </si>
  <si>
    <t>2330 Liliom Óvoda</t>
  </si>
  <si>
    <t>2335 Méhecske Óvoda</t>
  </si>
  <si>
    <t>2345 Napfény Óvoda</t>
  </si>
  <si>
    <t>2360 Ugrifüles Óvoda</t>
  </si>
  <si>
    <t xml:space="preserve">      3972 Pályázati támogatás</t>
  </si>
  <si>
    <t xml:space="preserve">      4265 Oktatási intézmények óvodák felújítása</t>
  </si>
  <si>
    <t xml:space="preserve">      4321 FESZGYI felújítás</t>
  </si>
  <si>
    <t xml:space="preserve">      4322 Ferencvárosi Egyesített Bölcsödék felújítása</t>
  </si>
  <si>
    <t>Önkormányzati szakmai feladatokkal kapcs. Kiadások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</si>
  <si>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</si>
  <si>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</si>
  <si>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</si>
  <si>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</si>
  <si>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</si>
  <si>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</si>
  <si>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</si>
  <si>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</si>
  <si>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</si>
  <si>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</si>
  <si>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</si>
  <si>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</si>
  <si>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1. Intézményi működési bevételek </t>
  </si>
  <si>
    <t>5. Felhalmozási bevétel</t>
  </si>
  <si>
    <t>12. Személyi juttatások</t>
  </si>
  <si>
    <t>13. Munkaadókat terh. jár. és szoc.hozzáj.adó</t>
  </si>
  <si>
    <t>14. Dologi kiadások</t>
  </si>
  <si>
    <t>15. Egyéb működési célú kiadások</t>
  </si>
  <si>
    <t>16. Ellátottak pénzbeli juttatásai</t>
  </si>
  <si>
    <t>17. Szociális támogatás</t>
  </si>
  <si>
    <t>18. Felújítási kiadások</t>
  </si>
  <si>
    <t>19. Beruházási kiadások</t>
  </si>
  <si>
    <t>20. Egyéb felhalmozási kiadások</t>
  </si>
  <si>
    <t>22. Tartalékok</t>
  </si>
  <si>
    <t>9.Hosszú lejáratú hitelfelvétel</t>
  </si>
  <si>
    <t>21. Felhalmozási célú kölcsön nyújtása</t>
  </si>
  <si>
    <t>21. Kölcsön tőke összegének törlesztése</t>
  </si>
  <si>
    <t xml:space="preserve">   Beruházási kiadások</t>
  </si>
  <si>
    <t xml:space="preserve">      4310 Háziorvosi rendelők felőjítása </t>
  </si>
  <si>
    <t>11. sz. melléklet</t>
  </si>
  <si>
    <t>Ferencvárosi Úrhölgyek támogatása</t>
  </si>
  <si>
    <t xml:space="preserve"> 2013. évi előirányzat felhasználási ütemterv</t>
  </si>
  <si>
    <t xml:space="preserve">Felhalmozási finanszírozási kiadások </t>
  </si>
  <si>
    <t xml:space="preserve">Működési finanszírozási kiadások </t>
  </si>
  <si>
    <t>Támogatás államháztartáson belülről - EU-s pályázatok kapcsán</t>
  </si>
  <si>
    <t>Támogatás államháztartáson belülről -Egyéb központi szervektől</t>
  </si>
  <si>
    <t>Támogatás államháztartáson belülről - Fővárosi Önkormányzattól</t>
  </si>
  <si>
    <t>2795 Ferencvárosi intézményüzemeltetési Központ</t>
  </si>
  <si>
    <t>2850 Ferencvárosi Egyesített Bölcsödék</t>
  </si>
  <si>
    <t>2875 FESZGYI</t>
  </si>
  <si>
    <t>2985 FMK</t>
  </si>
  <si>
    <t>Ifjú Molnár F. Diákszínjátszó Egyesület</t>
  </si>
  <si>
    <t>Concerto Szimfónikus Zenekar</t>
  </si>
  <si>
    <t>MÁV Szimfónikus Zenakar</t>
  </si>
  <si>
    <t>Erdődy Kamara Zenei Alapítvány</t>
  </si>
  <si>
    <t>SZEMIRAMISZ Szính.Kult. És Sport rend.szerv. Alapítvány</t>
  </si>
  <si>
    <t>Jogvita rendezés</t>
  </si>
  <si>
    <t>FESZOFE Nonprofit Kft</t>
  </si>
  <si>
    <t>Játszóterek javítása</t>
  </si>
  <si>
    <t>Öntözőhálózat fejlesztése, átépítése</t>
  </si>
  <si>
    <t>Egészségügy, szociális ellátás, kultúra</t>
  </si>
  <si>
    <t>Pinceszínház akadálymentesítése</t>
  </si>
  <si>
    <t>Szociális és köznevelési feladatok</t>
  </si>
  <si>
    <t>Méltányos közgyógyellátás, gyógyszertámogatás</t>
  </si>
  <si>
    <t>Idősügyi Koncepció</t>
  </si>
  <si>
    <t>Ifjusági és drogprevenciós feladatok</t>
  </si>
  <si>
    <t>Egészségügyi koncepció keretén belüli eszköz vásárlás</t>
  </si>
  <si>
    <t>Bűnmegelőzés</t>
  </si>
  <si>
    <t>Ferencvárosi naptár készítése</t>
  </si>
  <si>
    <t>Kommunikációs szolgáltatások</t>
  </si>
  <si>
    <t>Liliom Óvoda felújítása</t>
  </si>
  <si>
    <t>Epres Óvoda</t>
  </si>
  <si>
    <t>Ádám Jenő Zeneiskola felújítása</t>
  </si>
  <si>
    <t>FMK felújítása</t>
  </si>
  <si>
    <t>9. számú melléklet</t>
  </si>
  <si>
    <t>2013. évi Polgármesteri Hivatal és Intézményi létszámadatok</t>
  </si>
  <si>
    <t>Ssz.</t>
  </si>
  <si>
    <t>Intézmény megnevezése (Polgármesteri Hivatalnál Irodánként)</t>
  </si>
  <si>
    <t>Engedélyezett létszám</t>
  </si>
  <si>
    <t>Szakmai létsz.</t>
  </si>
  <si>
    <t>Egyéb létsz.</t>
  </si>
  <si>
    <t>Polgármesteri Hivatal összesen</t>
  </si>
  <si>
    <t>Adóiroda</t>
  </si>
  <si>
    <t>Belső ellenőrzési csoport</t>
  </si>
  <si>
    <t>Hatósági Iroda</t>
  </si>
  <si>
    <t>Humánszolgáltatási Iroda</t>
  </si>
  <si>
    <t>6.</t>
  </si>
  <si>
    <t>7.</t>
  </si>
  <si>
    <t>Jogi és Pályázati Iroda</t>
  </si>
  <si>
    <t>8.</t>
  </si>
  <si>
    <t>Pénzügyi Iroda</t>
  </si>
  <si>
    <t>9.</t>
  </si>
  <si>
    <t>Polgármesteri és Jegyzői Kabinet</t>
  </si>
  <si>
    <t>10.</t>
  </si>
  <si>
    <t>Szervezési Iroda</t>
  </si>
  <si>
    <t>11.</t>
  </si>
  <si>
    <t>Szervezési Iroda Üdülő</t>
  </si>
  <si>
    <t>12.</t>
  </si>
  <si>
    <t>Vagyonkezelési, Városüzemeltetési és Felúj. Iroda</t>
  </si>
  <si>
    <t>15.</t>
  </si>
  <si>
    <t>Csicsergő Óvoda</t>
  </si>
  <si>
    <t>16.</t>
  </si>
  <si>
    <t>Csudafa Óvoda</t>
  </si>
  <si>
    <t>17.</t>
  </si>
  <si>
    <t>18.</t>
  </si>
  <si>
    <t>Kerekerdő Óvoda</t>
  </si>
  <si>
    <t>19.</t>
  </si>
  <si>
    <t>Kicsi Bocs Óvoda</t>
  </si>
  <si>
    <t>20.</t>
  </si>
  <si>
    <t xml:space="preserve">Liliom Óvoda </t>
  </si>
  <si>
    <t>21.</t>
  </si>
  <si>
    <t xml:space="preserve">Méhecske Óvoda </t>
  </si>
  <si>
    <t>22.</t>
  </si>
  <si>
    <t>Napfény Óvoda</t>
  </si>
  <si>
    <t>23.</t>
  </si>
  <si>
    <t>Ugrifüles Óvoda</t>
  </si>
  <si>
    <t>Fvi Egyesített Bölcsödék</t>
  </si>
  <si>
    <t>FMK</t>
  </si>
  <si>
    <t xml:space="preserve">             5034 József Attila lakótelep forgalomelterelés</t>
  </si>
  <si>
    <t>Közszolgáltatási Iroda</t>
  </si>
  <si>
    <t>Ifjusági koncepció</t>
  </si>
  <si>
    <t xml:space="preserve">    Manó-Lak Bölcsöde fejlesztése, kapacitásbővítése</t>
  </si>
  <si>
    <t>Közterületfelügyelet Parkőrség</t>
  </si>
  <si>
    <t xml:space="preserve">    Varázskert Bölcsödével kapcsolatos önerő bevétel</t>
  </si>
  <si>
    <t>Felhalmozási költségvetési bevételek összesen</t>
  </si>
  <si>
    <t>Működési költségvetési kiadások mindösszesen</t>
  </si>
  <si>
    <t>Működési finanszírozási bevételek</t>
  </si>
  <si>
    <t>Működési finanszírozási kiadások</t>
  </si>
  <si>
    <t>Hosszú, rövid lejáratú hitelfelvétel</t>
  </si>
  <si>
    <t>Kölcsön felvétele</t>
  </si>
  <si>
    <t>Kölcsön tőkeösszegének törlesztése</t>
  </si>
  <si>
    <t>Szabad pénzeszközök betétként való visszavonása</t>
  </si>
  <si>
    <t>Költségvetési maradvány</t>
  </si>
  <si>
    <t>Felhalmozási finanszírozási bevételek</t>
  </si>
  <si>
    <t>Felhalmozási finanszírozási kiadások</t>
  </si>
  <si>
    <t>Pénzügyi lízing tőketörlesztése</t>
  </si>
  <si>
    <t>Előző évi pénzmar. alaptevékenység ellátására történő igénybevétel</t>
  </si>
  <si>
    <t xml:space="preserve">     Munkáltatói kölcsön</t>
  </si>
  <si>
    <t>Hitelfelvétel</t>
  </si>
  <si>
    <t>Támogatás államháztartáson belülről - működési</t>
  </si>
  <si>
    <t>Támogatás államháztartáson belülről -felhalmozási</t>
  </si>
  <si>
    <t>Felhalmozási célú általános tartalékok</t>
  </si>
  <si>
    <t>Index     4./3.</t>
  </si>
  <si>
    <t>Helyi önkormányzat által felhasználható központosított előirányzat</t>
  </si>
  <si>
    <t>Helyi önkormányzatok által felhasználható központosított előirányzat</t>
  </si>
  <si>
    <t xml:space="preserve">Előző évi felhalmozási célú pénzmaradv. igénybevétele </t>
  </si>
  <si>
    <t>Felhalmozási költségvetési kiadások mindösszesen</t>
  </si>
  <si>
    <t>2013. évi előirányzat …/2013.</t>
  </si>
  <si>
    <t>Hosszú, rövid lejáratú hitel tőkeösszegének törlesztése</t>
  </si>
  <si>
    <t>Irányítószervi támogatásként folyósított támogatás kiutalása</t>
  </si>
  <si>
    <t>Felhalmozási célú céltartalékok</t>
  </si>
  <si>
    <t>Irányítószervi támogatásként folyósított támogatás fizetési számlán tört.jóváír.</t>
  </si>
  <si>
    <t>Előző évi működési célú pénzmaradvány igénbevétele</t>
  </si>
  <si>
    <t>Előző évi működési célú  pénzmaradvány  igénybevétele</t>
  </si>
  <si>
    <t>Működési költségvetési bevételek mindösszesen</t>
  </si>
  <si>
    <t>Támogatás államháztartáson belülről -felhalmozási célú</t>
  </si>
  <si>
    <t>Felhalmozási költségvetési  bevételek mindösszesen</t>
  </si>
  <si>
    <t>Előző évi működési célú pénzmaradvány igénybevétele</t>
  </si>
  <si>
    <t>Működési költségvetési  bevételek mindösszesen</t>
  </si>
  <si>
    <t xml:space="preserve">Előző évi felhalmozási célú pénzmaradvány történő igénybevétele </t>
  </si>
  <si>
    <t>Felhalmozási költségvetési bevételek mindösszesen</t>
  </si>
  <si>
    <t>III. Közterület-felügyelet bevételei mindösszesen:</t>
  </si>
  <si>
    <t>IV. Intézményi bevételek mindösszesen</t>
  </si>
  <si>
    <t>Támogatás államháztartáson belülről -EU-s pályázatok kapcsán</t>
  </si>
  <si>
    <t>Támogatás államháztartáson belülről -egyéb központi szervektől</t>
  </si>
  <si>
    <t>Támogatás államháztartáson belülről -Fővárosi Önkormányzattól</t>
  </si>
  <si>
    <t xml:space="preserve">Támogatás államháztartáson belülről -felhalmozási célú </t>
  </si>
  <si>
    <t>Előző évi felhalmozási célú pénzmaradvány igénybevétele</t>
  </si>
  <si>
    <t>Irányítószervi támogatásaként folyosított támogatás fizetési számlán történő jóváírás</t>
  </si>
  <si>
    <t xml:space="preserve">     ebből fejlesztési célok: Balázs B.u. 14., 11., 32/a, 32/b, Ferenc tér 9., Márton u. 5/A, </t>
  </si>
  <si>
    <t>Irányítószerv támogatásaként folyosított támogatás fizetési számlán történő jóváírás</t>
  </si>
  <si>
    <t>Működési költségvetési kiadások</t>
  </si>
  <si>
    <t>Felhalmozási költségvetési kiadások</t>
  </si>
  <si>
    <t>Felhalmozási költségvetés kiadások mindösszesen</t>
  </si>
  <si>
    <t xml:space="preserve">       Közterület-felügyelet támogatása</t>
  </si>
  <si>
    <t>PH, Közterület-felügyelet és Önkormányzat költségvetési kiadásai mindössz:</t>
  </si>
  <si>
    <t>Működési költségvetés kiadások mindösszesen</t>
  </si>
  <si>
    <t>Szabad pénzeszközök betétként való visszavonás</t>
  </si>
  <si>
    <t>Irányítószervi támogatásként folyosított támogatás kiutalása</t>
  </si>
  <si>
    <t xml:space="preserve">Támogatás államháztartáson belülről -működési </t>
  </si>
  <si>
    <t>Támogatás államháztartáson belülről -működési</t>
  </si>
  <si>
    <t>Bevételek mindösszesen</t>
  </si>
  <si>
    <t>KIADÁSOK MINDÖSSZ.:(Irányítószervi tám.folyosítása nélkül)</t>
  </si>
  <si>
    <t>Közterület-felügyelet</t>
  </si>
  <si>
    <t xml:space="preserve">   Közterület-felügyelet (3/B. sz. melléklet szerint)</t>
  </si>
  <si>
    <t>Polgármester tiszt. összefüggő egyéb feladatok</t>
  </si>
  <si>
    <t>Tisztítószer beszerzés</t>
  </si>
  <si>
    <t xml:space="preserve">  ebből önkormányzati hozzájárulás</t>
  </si>
  <si>
    <t xml:space="preserve">   ebből önkormányzati hozzájárulás</t>
  </si>
  <si>
    <t>Irányítószervi támogatásként folyósított tám.fizetési számlán történő jóváírás</t>
  </si>
  <si>
    <t>Működési finanszírozású bevételek</t>
  </si>
  <si>
    <t>Irányító szervi támogatásként folyosított tám. fizetési számlán tört.jóváírás</t>
  </si>
  <si>
    <t>Működési célú átvett pénzeszköz</t>
  </si>
  <si>
    <t>Támogatás államháztartáson belülről - felhalmozási célú</t>
  </si>
  <si>
    <t>Felhalmozási célú átvett pénzeszközök</t>
  </si>
  <si>
    <t>Irányítószervi támogatásként folyósított tám.fizetési számlán tört.jóváírás-étkezés</t>
  </si>
  <si>
    <t>Irányítószervi támogatásként folyósított tám.fizetési számlán tört.jóváírás-egyéb</t>
  </si>
  <si>
    <t>Szabad pénzeszközök betétként való elhelyezése</t>
  </si>
  <si>
    <t xml:space="preserve">     Általános tartalékok</t>
  </si>
  <si>
    <t xml:space="preserve">    Céltartalékok</t>
  </si>
  <si>
    <t>Tartalék összesen</t>
  </si>
  <si>
    <t xml:space="preserve">     Céltartalékok</t>
  </si>
  <si>
    <t>Hosszú, rövid lejáratú hitelfelvétel törlesztése</t>
  </si>
  <si>
    <t>Kölcsön tőke összegének törlesztése, nyújtása</t>
  </si>
  <si>
    <t>Kölcsön tőke összegének törlesztése</t>
  </si>
  <si>
    <t xml:space="preserve">A helyi önkormányzat kötelező feladatai ellátásának költségvetési forrásai és kiadásai </t>
  </si>
  <si>
    <t>2013. év</t>
  </si>
  <si>
    <t>Kötelező feladatok
(Mötv. 13. § (1) bekezdés alapján)</t>
  </si>
  <si>
    <t xml:space="preserve">Ktvi kiadási előirányzat                    </t>
  </si>
  <si>
    <t>Ktvi bevételi előirányzat</t>
  </si>
  <si>
    <t>Helyi önkorm., ált. műk. és ágazati feladataihoz kapcs.tám.</t>
  </si>
  <si>
    <t>A központi kltvből szárm. egyéb költségv. tám.</t>
  </si>
  <si>
    <t>Saját bevétel</t>
  </si>
  <si>
    <t>Támogatás Áht-n belülről</t>
  </si>
  <si>
    <t>Átvett pénzeszköz</t>
  </si>
  <si>
    <t>Előző évi pénzm. Igénybev.</t>
  </si>
  <si>
    <t>Helyi önkormányzatok ált.műk. és ágazati feladataihoz kapcs.támog.</t>
  </si>
  <si>
    <t>Önkormányzati hozzájárulás</t>
  </si>
  <si>
    <t>Intézményi működési bevétel</t>
  </si>
  <si>
    <t>Műk. Célú</t>
  </si>
  <si>
    <t>Felhalm. Célú</t>
  </si>
  <si>
    <t>Közhat. Bev.</t>
  </si>
  <si>
    <t>Felhalm. Bev.</t>
  </si>
  <si>
    <t>Helyi közutak, közterek és parkok kez., fejl. és üzemeltetése</t>
  </si>
  <si>
    <t xml:space="preserve">             3051 Parkfentartás</t>
  </si>
  <si>
    <t xml:space="preserve">             3061 Köztutak üzemeltetés</t>
  </si>
  <si>
    <t xml:space="preserve">             3071 Köztisztasági feladatok</t>
  </si>
  <si>
    <t xml:space="preserve">             3203 Városfejlesztés, üzemeltetés és közbiztonság</t>
  </si>
  <si>
    <t xml:space="preserve">             3205 Környezetvédelem</t>
  </si>
  <si>
    <t xml:space="preserve">             3206 Védett értékek fentartása</t>
  </si>
  <si>
    <t xml:space="preserve">             3216 FESZOFE Nonprofit Kft közszolgáltatási szerződés</t>
  </si>
  <si>
    <t>Közterületek használatára vonatkozó szabályok és díjak megáll.</t>
  </si>
  <si>
    <t xml:space="preserve">             3911 Társasházak támogatása</t>
  </si>
  <si>
    <t>Parkolás üzemeltetése</t>
  </si>
  <si>
    <t xml:space="preserve">             3912 Parkolási Kft.</t>
  </si>
  <si>
    <t>Általános  Közterület-felügyeleti hatáskör</t>
  </si>
  <si>
    <t>7. sz. melléklet</t>
  </si>
  <si>
    <t>Többéves kihatással járó kötelezettségek</t>
  </si>
  <si>
    <t>Fejlesztési célú hitelállomány kimutatása</t>
  </si>
  <si>
    <t>eFt</t>
  </si>
  <si>
    <t>Év</t>
  </si>
  <si>
    <t>Tőke/      kamat</t>
  </si>
  <si>
    <t>Tőketörl.</t>
  </si>
  <si>
    <t>Kamat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</si>
  <si>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</si>
  <si>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</si>
  <si>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</si>
  <si>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</si>
  <si>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</si>
  <si>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</si>
  <si>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</si>
  <si>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</si>
  <si>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</si>
  <si>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</si>
  <si>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Lakóházfelújításokra fővárosi visszatérítendő támogatása</t>
  </si>
  <si>
    <t>Lakóház</t>
  </si>
  <si>
    <t>Tűzoltó u. 66.</t>
  </si>
  <si>
    <t>Viola u. 52.</t>
  </si>
  <si>
    <t>Balázs Béla u. 5.</t>
  </si>
  <si>
    <t>Berzenczey u. 30.</t>
  </si>
  <si>
    <t>Markusovszky park</t>
  </si>
  <si>
    <t>Pályázat előkészítés, lebonyolítás</t>
  </si>
  <si>
    <t>József Attila lakótelep forgalomelterelés</t>
  </si>
  <si>
    <t>ÁFA bevétel</t>
  </si>
  <si>
    <t>Felhalmozási ÁFA bevételek</t>
  </si>
  <si>
    <t>Felújítások, beruházások</t>
  </si>
  <si>
    <t>Európai Uniós pályázatok</t>
  </si>
  <si>
    <t>További kötelezettségek</t>
  </si>
  <si>
    <t>Karaván Műv. Alapítv. Tám.</t>
  </si>
  <si>
    <t xml:space="preserve">Ifjú Molnár F. Diáksz. Egyes.  </t>
  </si>
  <si>
    <t>Erdődy Kam. Zenek. Alap.</t>
  </si>
  <si>
    <t>SZEMIRAMISZ Alap.</t>
  </si>
  <si>
    <t>Ferencvárosi Úrhölgyek E.</t>
  </si>
  <si>
    <r>
      <t xml:space="preserve">H-14 </t>
    </r>
    <r>
      <rPr>
        <sz val="10"/>
        <rFont val="Times New Roman"/>
        <family val="1"/>
      </rPr>
      <t>(700.000eFt)</t>
    </r>
  </si>
  <si>
    <r>
      <t xml:space="preserve">H-25 </t>
    </r>
    <r>
      <rPr>
        <sz val="10"/>
        <rFont val="Times New Roman"/>
        <family val="1"/>
      </rPr>
      <t>(900.000eFt)</t>
    </r>
  </si>
  <si>
    <r>
      <t xml:space="preserve">H-31 </t>
    </r>
    <r>
      <rPr>
        <sz val="10"/>
        <rFont val="Times New Roman"/>
        <family val="1"/>
      </rPr>
      <t>(900.000eFt)</t>
    </r>
  </si>
  <si>
    <r>
      <t xml:space="preserve">H-18 </t>
    </r>
    <r>
      <rPr>
        <sz val="10"/>
        <rFont val="Times New Roman"/>
        <family val="1"/>
      </rPr>
      <t>(900.000eFt)</t>
    </r>
  </si>
  <si>
    <r>
      <t xml:space="preserve">H-12 </t>
    </r>
    <r>
      <rPr>
        <sz val="10"/>
        <rFont val="Times New Roman"/>
        <family val="1"/>
      </rPr>
      <t>(600.000eFt)  2009. év Raiffeisen</t>
    </r>
  </si>
  <si>
    <r>
      <t xml:space="preserve">H-6 </t>
    </r>
    <r>
      <rPr>
        <sz val="10"/>
        <rFont val="Times New Roman"/>
        <family val="1"/>
      </rPr>
      <t>(300.000eFt) 2009. év Raiffeisen</t>
    </r>
  </si>
  <si>
    <r>
      <t xml:space="preserve">H-17 </t>
    </r>
    <r>
      <rPr>
        <sz val="10"/>
        <rFont val="Times New Roman"/>
        <family val="1"/>
      </rPr>
      <t>(900.000eFt)  2010. év Raiffeisen</t>
    </r>
  </si>
  <si>
    <r>
      <t xml:space="preserve">ONK-0067 </t>
    </r>
    <r>
      <rPr>
        <sz val="10"/>
        <rFont val="Times New Roman"/>
        <family val="1"/>
      </rPr>
      <t>(900.000eFt)   2011. év ERSTE</t>
    </r>
  </si>
  <si>
    <t>2023.</t>
  </si>
  <si>
    <r>
      <t xml:space="preserve">MBD-UNIC-13 </t>
    </r>
    <r>
      <rPr>
        <sz val="10"/>
        <rFont val="Times New Roman"/>
        <family val="1"/>
      </rPr>
      <t>(870.000eFt)  2012. év Raiffeisen</t>
    </r>
  </si>
  <si>
    <t>Tervezett 420.000eFt -2013</t>
  </si>
  <si>
    <t>Az önkormányzat 2013. évi kiadásai</t>
  </si>
  <si>
    <t>Önállóan működő és gazdálkodó és önállóan működő intézmények 2013. évi költségvetése</t>
  </si>
  <si>
    <t>A Polgármesteri Hivatal kiadásai 2013.</t>
  </si>
  <si>
    <t>Polgármesteri Hivatalhoz tartozó önállóan működő intézmény 2013.</t>
  </si>
  <si>
    <t xml:space="preserve">Az önkormányzat  költségvetésében szereplő támogatások 2013. évi kiadásai </t>
  </si>
  <si>
    <t xml:space="preserve">Az önkormányzat  költségvetésében szereplő szakfeladatok 2013. évi kiadásai </t>
  </si>
  <si>
    <t>2013. évi felújítások</t>
  </si>
  <si>
    <t>2013. évi beruházási, fejlesztési kiadások</t>
  </si>
  <si>
    <t xml:space="preserve">             3030 Közterület-felügyelet</t>
  </si>
  <si>
    <t>Helyi településrendezés, településfejlesztés</t>
  </si>
  <si>
    <t xml:space="preserve">             3211 FEV IX. Zrt.</t>
  </si>
  <si>
    <t xml:space="preserve">             3214 Városfejlesztéssel kapcsolatos kiadások</t>
  </si>
  <si>
    <t xml:space="preserve">             4111 Balázs Béla u. 14. lakóházfelújítás</t>
  </si>
  <si>
    <t xml:space="preserve">             4112 Ferenc tér 9. lakóházfelújítás</t>
  </si>
  <si>
    <t>Helyi településrendezési szabályok megalkotása</t>
  </si>
  <si>
    <t>Turizmussal kapcsolatos szabályok</t>
  </si>
  <si>
    <t>Ipari és keresk. Tev. kapcs. Szabályozási jogkörök</t>
  </si>
  <si>
    <t>Egészségügyi alapell., az egészséges életmód segítését célzó szolg.</t>
  </si>
  <si>
    <t>Óvodai ellátás</t>
  </si>
  <si>
    <t>Szociális és gyermekjóléti szolgáltatások és ellátások</t>
  </si>
  <si>
    <t>Hajléktalanná vált személyek ell.és rehab., vmint megakadályozása</t>
  </si>
  <si>
    <t>13.</t>
  </si>
  <si>
    <t>Helyi közművelődéi tevékenység támogatása, kult. Örökség véd.</t>
  </si>
  <si>
    <t>14.</t>
  </si>
  <si>
    <t>Saját tulajdonú lakás és helyiség gazdálkodás</t>
  </si>
  <si>
    <t>Helyi adóval kapcsolatos feladatok</t>
  </si>
  <si>
    <t>Kistermelők, őstermelők számára értékesítési lehetőségek bizt.</t>
  </si>
  <si>
    <t>Kerületi sport és szabadidő sport támogatása, ifjúsági ügyek</t>
  </si>
  <si>
    <t>Ágazat összesen:</t>
  </si>
  <si>
    <t>Közreműködés a helyi közbiztonság biztosításában</t>
  </si>
  <si>
    <t>Nemzetiségi ügyek</t>
  </si>
  <si>
    <t xml:space="preserve">A helyi önkormányzat önként vállalt feladatai ellátásának költségvetési forrásai és kiadásai </t>
  </si>
  <si>
    <t xml:space="preserve">Önként vállalt feladatok                                                                    </t>
  </si>
  <si>
    <t xml:space="preserve">Költségvetési kiadási előirányzat                         </t>
  </si>
  <si>
    <t xml:space="preserve">Költségvetési bevételi előirányzat                           </t>
  </si>
  <si>
    <t>Előző évi pénzmarad. Igénybev.</t>
  </si>
  <si>
    <t>Működési célú (OEP is)</t>
  </si>
  <si>
    <t>Felhalmozási célú</t>
  </si>
  <si>
    <t>Működési célú</t>
  </si>
  <si>
    <t>Közhatalmi bevételek</t>
  </si>
  <si>
    <t xml:space="preserve">    KMOP-5.1.1/B-12-K-201-0003 Szociális városreh.Ferencvárosban JAT</t>
  </si>
  <si>
    <t xml:space="preserve">    Épületenergetikai fejlesztések KEOP-2012-5.Energetikai pályázat</t>
  </si>
  <si>
    <t xml:space="preserve">       - Közterület foglalási díj</t>
  </si>
  <si>
    <t xml:space="preserve">            5011 Kerületi földutak szilárd burkolattal való ell.</t>
  </si>
  <si>
    <t xml:space="preserve">            4135 Ingatlanokkal kapcs. Bontási feladatok</t>
  </si>
  <si>
    <t>4281 Óvodai karbantartási keret</t>
  </si>
  <si>
    <t xml:space="preserve">      3316 Óvodáztatási, iskoláztatási támogatás</t>
  </si>
  <si>
    <t xml:space="preserve">     3353 Hivatásos gondnokok</t>
  </si>
  <si>
    <t xml:space="preserve">      4021 Balatonlelle tábor felújítás</t>
  </si>
  <si>
    <t xml:space="preserve">      4255 Weörös Sándor Ált. Iskola és Gimn.</t>
  </si>
  <si>
    <t xml:space="preserve">     3091 Táboroztatás</t>
  </si>
  <si>
    <t xml:space="preserve">     4034 Börzsöny utcai rendőrörs felújítása</t>
  </si>
  <si>
    <t xml:space="preserve">      3923 Közbiztonsági Közalapítvány</t>
  </si>
  <si>
    <t xml:space="preserve">     3451 Nemzetiségi Önkormányzatok működése</t>
  </si>
  <si>
    <t xml:space="preserve">      3452 Katasztrófavédelem "M" készlet</t>
  </si>
  <si>
    <t>Katasztrófavédelem támogatása</t>
  </si>
  <si>
    <t>Ferencvárosi kártya támogatása</t>
  </si>
  <si>
    <t xml:space="preserve">             1805 Fővárosi Lakásalapba befizetés</t>
  </si>
  <si>
    <t>1806 Előző évi állami támogatás, pályázati pénzek visszaut.</t>
  </si>
  <si>
    <t>1807 Előző évi kiutalatlan támogatás</t>
  </si>
  <si>
    <t>KMOP-5.1.1/B-12-K-201-0003 Szociális városrehabilitáció Ferencvárosban JAT I. ütem</t>
  </si>
  <si>
    <t>3. Támogatás államháztartáson belülről - működési és Alt.működ. támogat. Előző évi műk. Pm. igénybev.</t>
  </si>
  <si>
    <t xml:space="preserve">     4502 Hivatal lift építése</t>
  </si>
  <si>
    <t>5054 Hivatali eszközbeszerzés</t>
  </si>
  <si>
    <t xml:space="preserve">            6130 Parkoló Alap</t>
  </si>
  <si>
    <t>Biztos Kezdet Gyerekház támogatása</t>
  </si>
  <si>
    <t>Engedélye-zett létszám összesen .../2013.</t>
  </si>
  <si>
    <t>10. sz. melléklet</t>
  </si>
  <si>
    <t>12. sz . Melléklet</t>
  </si>
  <si>
    <t xml:space="preserve">       - Parkolási díj, kerékbilincs levétele, ügyviteli költség</t>
  </si>
  <si>
    <t xml:space="preserve">       - Egyéb szolgáltatás</t>
  </si>
  <si>
    <t xml:space="preserve">       - Önkormányzat továbbszámlázott tételek</t>
  </si>
  <si>
    <t xml:space="preserve">       - Vagyonkezeléssel kapcsolatos továbbszámlázott szolgáltatások </t>
  </si>
  <si>
    <t xml:space="preserve">       - Parkolással kapcsolatos továbbszámlázott szolgáltatások bevételei</t>
  </si>
  <si>
    <t xml:space="preserve">       - Bérleti díjak</t>
  </si>
  <si>
    <t xml:space="preserve">        - Önkormányzat kamat</t>
  </si>
  <si>
    <t xml:space="preserve">    Egyéb működési célú kiadások </t>
  </si>
  <si>
    <t xml:space="preserve">Kiadások mindösszesen  ((I+II+III.IV.) Intézmények támogatása nélkül) </t>
  </si>
  <si>
    <t xml:space="preserve">     Felhalmozási célú kölcsön nyújtása</t>
  </si>
  <si>
    <t>Felhalmozási célú kölcsön nyújtása</t>
  </si>
  <si>
    <t>Index       4./3.</t>
  </si>
  <si>
    <t>1/A melléklet</t>
  </si>
  <si>
    <t>Működési-felhalmozási bevételek-kiadások mérlegszerű bemutatása</t>
  </si>
  <si>
    <t>Index    4./3.</t>
  </si>
  <si>
    <t>Index            4./3.</t>
  </si>
  <si>
    <t>Index   4./3.</t>
  </si>
  <si>
    <t>Városfejlesztési, Városgazdálkodási és Környezetvédelmi bizottság</t>
  </si>
  <si>
    <t>Index      4./3.</t>
  </si>
  <si>
    <t xml:space="preserve">        - FEV IX. Zrt. értékesítés</t>
  </si>
  <si>
    <t>Szociális városrehab. Ferencvárosban JAT I. ütem KMOP-5.1.1/B-12-K-201-0003</t>
  </si>
  <si>
    <t xml:space="preserve"> -Felhalmozási célú hitelfelvétel a lakóház felújításokhoz 420.000 eFt</t>
  </si>
  <si>
    <t>Épületenergetikai fejlesztések KEOP-2012-5.5.0/C</t>
  </si>
  <si>
    <t>5-</t>
  </si>
  <si>
    <t xml:space="preserve">     Beruházási kiadások (2.mell.,3.A mell.,3.B.mell.nélkül)</t>
  </si>
  <si>
    <t>Márton u. 5/A</t>
  </si>
  <si>
    <t>Balázs B. u. 32/a</t>
  </si>
  <si>
    <t>Balázs B. u. 32/b</t>
  </si>
  <si>
    <t>Balázs B. u. 11.</t>
  </si>
  <si>
    <t>Viola u. 37/c</t>
  </si>
  <si>
    <t>Szociális városrehabilitáció Ferencvárosban JAT KMOP-5.1.1/B-12-K-201-003</t>
  </si>
  <si>
    <t>FESZOFE Közsz.szerződés</t>
  </si>
  <si>
    <t>Vízadagaló gépek foly.vízell.</t>
  </si>
  <si>
    <t>Költöztetés, szállítás</t>
  </si>
  <si>
    <t>Irodaszer beszerzés</t>
  </si>
  <si>
    <t>Lift karbantartás</t>
  </si>
  <si>
    <t>Nyomtatvány beszerzés</t>
  </si>
  <si>
    <t>Bélyegzők készíttetés</t>
  </si>
  <si>
    <t>Karbantartási munkák</t>
  </si>
  <si>
    <t>Hivatali épületek őrzése</t>
  </si>
  <si>
    <t>Mobil flotta szerződés</t>
  </si>
  <si>
    <t>Kémény-felújítási munkák</t>
  </si>
  <si>
    <t>Őrzési munkálatok</t>
  </si>
  <si>
    <t>8. sz. melléklet</t>
  </si>
  <si>
    <t>2013. évi előirányzat 2/2013.</t>
  </si>
  <si>
    <t xml:space="preserve">     Tagi kölcsön visszatérülése</t>
  </si>
  <si>
    <t>Tervezett költségvetési adatok</t>
  </si>
  <si>
    <t>TÁMOP-3.1.3-10/1 Ferencváros a korszerű természettudományos oktatásért</t>
  </si>
  <si>
    <t>Munkaadókat terhelő járulékok és szocho.</t>
  </si>
  <si>
    <t>Egyéb működési célú kiadások</t>
  </si>
  <si>
    <t>Ellátottak pénzbeli juttatásai</t>
  </si>
  <si>
    <t xml:space="preserve">KMOP-2009-4.5.2. Szociális alapszolgáltatások infrastruktúrális fejlesztése </t>
  </si>
  <si>
    <t>Belső Ferencváros Kúltúrális negyed KMOP-5.2.2</t>
  </si>
  <si>
    <t>Az Európai uniós forrásokkal támogatott fejlesztések tervezett 2013. évi adatairól</t>
  </si>
  <si>
    <t>KMOP-4.5.2.11. Manó-Lak Bölcsöde felújítása, kapacitásnövelése</t>
  </si>
  <si>
    <t>KEOP-2012-5.5.0/C Épületenergetikai fejlesztések</t>
  </si>
  <si>
    <t>Fordított ÁFA bevétel</t>
  </si>
  <si>
    <t>Ferencvárosi Intézmény Üzemeltetés Központ</t>
  </si>
  <si>
    <t>Összesen nevelési, szoc., kult, intézmények</t>
  </si>
  <si>
    <t>Felhal. Célú</t>
  </si>
  <si>
    <t>Munkáltatói kölcsön</t>
  </si>
  <si>
    <t>Kölcsön visszatérülés</t>
  </si>
  <si>
    <t>Hitelfel-  vétel, kölcsön visszat.</t>
  </si>
  <si>
    <t>1804 ÁFA befizetés</t>
  </si>
  <si>
    <t>FMK pinceszínház</t>
  </si>
  <si>
    <t>1851 Hosszú lejáratú hitelfelvétel törlesztése</t>
  </si>
  <si>
    <t>1801 Kamatkiadás</t>
  </si>
  <si>
    <t>Kamatkiadás</t>
  </si>
  <si>
    <t>Varázskert bölcsöde működési kiadásai</t>
  </si>
  <si>
    <t>1852 Kölcsön tőke összegének törlesztése</t>
  </si>
  <si>
    <t>Iskolai nyelvvizsga, jogosítvány beszerzés</t>
  </si>
  <si>
    <t>Örmény Nemzetiségi Önkormányzat</t>
  </si>
  <si>
    <t>Román Nemzetiségi Önkormányzat</t>
  </si>
  <si>
    <t>Ruszin Nemzetiségi Önkormányzat</t>
  </si>
  <si>
    <t>Szerb Nemzetiségi Önkormányzat</t>
  </si>
  <si>
    <t>Szlovák Nemzetiségi Önkormányzat</t>
  </si>
  <si>
    <t>Ukrán Nemzetiségi Önkormányzat</t>
  </si>
  <si>
    <t>Szálláshely- szolgáltatás, vendéglátás</t>
  </si>
  <si>
    <t>MÁV szimfónikus zenekar</t>
  </si>
  <si>
    <t xml:space="preserve">     Munkaadókat terhelő járulékok és szociális hozzájárulási adó</t>
  </si>
  <si>
    <t xml:space="preserve">     Dologi kiadások</t>
  </si>
  <si>
    <t xml:space="preserve">     Felújítási kiadások</t>
  </si>
  <si>
    <t xml:space="preserve">     Beruházási kiadások</t>
  </si>
  <si>
    <t xml:space="preserve">     Egyéb felhalmozási kiadások</t>
  </si>
  <si>
    <t xml:space="preserve">          Viola u. 52. felújításra</t>
  </si>
  <si>
    <t xml:space="preserve">          Berzenczey u. 30. felújítás</t>
  </si>
  <si>
    <r>
      <t xml:space="preserve">    Kamat kiadás </t>
    </r>
    <r>
      <rPr>
        <sz val="9"/>
        <rFont val="Arial CE"/>
        <family val="0"/>
      </rPr>
      <t>-Dologi kiadások</t>
    </r>
  </si>
  <si>
    <r>
      <t xml:space="preserve">    ÁFA befizetés  </t>
    </r>
    <r>
      <rPr>
        <sz val="9"/>
        <rFont val="Arial CE"/>
        <family val="0"/>
      </rPr>
      <t>- Dologi kiadások</t>
    </r>
  </si>
  <si>
    <r>
      <t xml:space="preserve">    Fővárosi Lakásalapba befizetés </t>
    </r>
    <r>
      <rPr>
        <sz val="9"/>
        <rFont val="Arial CE"/>
        <family val="0"/>
      </rPr>
      <t>-Egyéb felhalmozási kiadások</t>
    </r>
  </si>
  <si>
    <t>Egyéb befizetések, visszafizetések összesen</t>
  </si>
  <si>
    <r>
      <t xml:space="preserve">Előző évi kiutalatlan intézm. és kisebbs. támogatás kiutalása </t>
    </r>
    <r>
      <rPr>
        <sz val="9"/>
        <rFont val="Arial CE"/>
        <family val="0"/>
      </rPr>
      <t>-Dologi kiadások</t>
    </r>
  </si>
  <si>
    <t xml:space="preserve">   Munkaadókat terhelő járulékok és szociális hozzájárulási adó</t>
  </si>
  <si>
    <t>6.sz. melléklet</t>
  </si>
  <si>
    <t>Kiadások mindösszesen</t>
  </si>
  <si>
    <t xml:space="preserve">   Egyéb felhalmozási kiadások</t>
  </si>
  <si>
    <t xml:space="preserve">       ebből fordított ÁFA</t>
  </si>
  <si>
    <t>Kölcsönök nyújtása</t>
  </si>
  <si>
    <t xml:space="preserve">     Személyi juttatások </t>
  </si>
  <si>
    <t>Ferencvárosi Kulturális, Turisztikai és Sport Nonprofit Kft</t>
  </si>
  <si>
    <t xml:space="preserve">    Intézményi tartalék</t>
  </si>
  <si>
    <t>IX. kerületi Szakrendelő KFt</t>
  </si>
  <si>
    <t>Üdültetés</t>
  </si>
  <si>
    <t>Balatonszéplaki Üdülő</t>
  </si>
  <si>
    <t xml:space="preserve">   Személyi juttatások </t>
  </si>
  <si>
    <t>Közigazgatás,védelem</t>
  </si>
  <si>
    <t>Polgármesteri hivatal igazgatási kiadásai</t>
  </si>
  <si>
    <t>Képviselők juttatásai</t>
  </si>
  <si>
    <t>Egészségügy, szociális ellátás</t>
  </si>
  <si>
    <t>Polgármesteri Hivatal összesen:</t>
  </si>
  <si>
    <t>Mezőgazdaság, vadgazdálkodás, erdőgazdálkodás</t>
  </si>
  <si>
    <t>Férőhely fenntartási díj Magyar Vöröskereszt</t>
  </si>
  <si>
    <t>Fogyatékos személyek nappali ellátása Gond-viselés Kht.</t>
  </si>
  <si>
    <t>Parkfenntartás</t>
  </si>
  <si>
    <t xml:space="preserve">    Szabálysértési bírság</t>
  </si>
  <si>
    <t xml:space="preserve">     Ellátottak pénzbeli juttatásai</t>
  </si>
  <si>
    <t>Iskolatej támogatás</t>
  </si>
  <si>
    <t xml:space="preserve">   Ellátottak pénzbeli juttatásai</t>
  </si>
  <si>
    <t>Szállítást kiegészítő tevékenység</t>
  </si>
  <si>
    <t xml:space="preserve">    Helyi adó, pótlék, bírság</t>
  </si>
  <si>
    <t>Közutak üzemeltetése</t>
  </si>
  <si>
    <t>Ingatlanügyletek</t>
  </si>
  <si>
    <t xml:space="preserve">     - ebből fordított ÁFA</t>
  </si>
  <si>
    <t>Bérlakás és egyéb ingatlan elidegenítés</t>
  </si>
  <si>
    <t>Ingatlanokkal kapcsolatos egyéb feladatok</t>
  </si>
  <si>
    <t>Nem önkormányzati tulajdonú lakóépületek veszélyelhárítása</t>
  </si>
  <si>
    <t>Ferencváros a korszerű természettudományos oktatásért</t>
  </si>
  <si>
    <t>Támogatás államháztartáson belülről -működési célú</t>
  </si>
  <si>
    <t xml:space="preserve">    Gépkocsi elszállítás</t>
  </si>
  <si>
    <t xml:space="preserve">    Ferencváros a korszerű természettudományos oktatásért (TÁMOP-3.1.3-10/1)</t>
  </si>
  <si>
    <t xml:space="preserve">Helyiség megszerzési díj </t>
  </si>
  <si>
    <t>Közigazgatás, védelem</t>
  </si>
  <si>
    <t>Védett értékek fenntartása</t>
  </si>
  <si>
    <t>Oktatás</t>
  </si>
  <si>
    <t>Pályázati támogatás</t>
  </si>
  <si>
    <t>Balatonlelle felújítás</t>
  </si>
  <si>
    <t>Lakóház felújítás Ferenc tér 9.</t>
  </si>
  <si>
    <t>Lakóház felújítás Gát u. 3.</t>
  </si>
  <si>
    <t>Lakóház felújítás Márton u. 3/A</t>
  </si>
  <si>
    <t>Lakóház felújítás Márton u. 5/A</t>
  </si>
  <si>
    <t>Lakóház felújítások Balázs Béla 14.,</t>
  </si>
  <si>
    <t xml:space="preserve">Lakóház felújításokkal kapcsolatos tervezések </t>
  </si>
  <si>
    <t>Csicsergő Óvoda felújítás</t>
  </si>
  <si>
    <t>Kicsi Bocs Óvoda felújítás</t>
  </si>
  <si>
    <t>Csudafa Óvoda felújítás</t>
  </si>
  <si>
    <t>Kerekerdő Óvoda felújítás</t>
  </si>
  <si>
    <t>Kúltúra, szórakoztatás támogatás</t>
  </si>
  <si>
    <t>"Manó-lak" Bölcsöde felújítás, kapacitásbővítés</t>
  </si>
  <si>
    <t>Helyi Nemzetiségi Önkormányzatok támogatása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</si>
</sst>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.0"/>
    <numFmt numFmtId="166" formatCode="0.0"/>
    <numFmt numFmtId="167" formatCode="#,##0_ ;\-#,##0\ "/>
    <numFmt numFmtId="168" formatCode="#,##0;[Red]\-#,##0"/>
    <numFmt numFmtId="169" formatCode="0.00000000"/>
    <numFmt numFmtId="170" formatCode="yyyy/\ m/\ d/\ h:mm"/>
    <numFmt numFmtId="171" formatCode="_-* #,##0\ _F_t_-;\-* #,##0\ _F_t_-;_-* &quot;-&quot;??\ _F_t_-;_-@_-"/>
    <numFmt numFmtId="172" formatCode="#,##0.000"/>
    <numFmt numFmtId="173" formatCode="0000"/>
    <numFmt numFmtId="174" formatCode="000000"/>
    <numFmt numFmtId="175" formatCode="00000000000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#,##0;;0"/>
    <numFmt numFmtId="180" formatCode="0.000"/>
  </numFmts>
  <fonts count="64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u val="single"/>
      <sz val="14"/>
      <name val="Times New Roman"/>
      <family val="1"/>
    </font>
    <font>
      <b/>
      <sz val="9"/>
      <name val="Arial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E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2"/>
      <name val="Arial"/>
      <family val="0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Arial CE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MS Sans Serif"/>
      <family val="0"/>
    </font>
    <font>
      <sz val="10"/>
      <name val="MS Sans Serif"/>
      <family val="0"/>
    </font>
    <font>
      <sz val="8"/>
      <name val="Arial CE"/>
      <family val="0"/>
    </font>
    <font>
      <i/>
      <sz val="9"/>
      <name val="Arial"/>
      <family val="2"/>
    </font>
    <font>
      <i/>
      <sz val="12"/>
      <name val="Times New Roman"/>
      <family val="1"/>
    </font>
    <font>
      <b/>
      <i/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4" borderId="7" applyNumberFormat="0" applyFont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8" applyNumberFormat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7" borderId="0" applyNumberFormat="0" applyBorder="0" applyAlignment="0" applyProtection="0"/>
    <xf numFmtId="0" fontId="32" fillId="7" borderId="0" applyNumberFormat="0" applyBorder="0" applyAlignment="0" applyProtection="0"/>
    <xf numFmtId="0" fontId="33" fillId="16" borderId="1" applyNumberFormat="0" applyAlignment="0" applyProtection="0"/>
    <xf numFmtId="9" fontId="0" fillId="0" borderId="0" applyFont="0" applyFill="0" applyBorder="0" applyAlignment="0" applyProtection="0"/>
  </cellStyleXfs>
  <cellXfs count="1213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3" fontId="3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2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left"/>
    </xf>
    <xf numFmtId="3" fontId="4" fillId="0" borderId="1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6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20" xfId="0" applyFont="1" applyBorder="1" applyAlignment="1">
      <alignment/>
    </xf>
    <xf numFmtId="3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2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/>
    </xf>
    <xf numFmtId="3" fontId="1" fillId="0" borderId="19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0" fontId="1" fillId="0" borderId="2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25" xfId="0" applyFont="1" applyBorder="1" applyAlignment="1">
      <alignment horizontal="left" vertical="top"/>
    </xf>
    <xf numFmtId="3" fontId="1" fillId="0" borderId="17" xfId="0" applyNumberFormat="1" applyFon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3" xfId="0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26" xfId="0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15" xfId="0" applyFont="1" applyBorder="1" applyAlignment="1">
      <alignment horizontal="centerContinuous" vertical="top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Continuous" vertical="top"/>
    </xf>
    <xf numFmtId="0" fontId="0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Continuous" vertical="top"/>
    </xf>
    <xf numFmtId="0" fontId="1" fillId="0" borderId="16" xfId="0" applyFont="1" applyBorder="1" applyAlignment="1">
      <alignment horizontal="centerContinuous" vertical="top"/>
    </xf>
    <xf numFmtId="0" fontId="1" fillId="0" borderId="17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3" fontId="1" fillId="0" borderId="13" xfId="40" applyNumberFormat="1" applyFont="1" applyBorder="1" applyAlignment="1">
      <alignment horizontal="right"/>
    </xf>
    <xf numFmtId="0" fontId="1" fillId="0" borderId="27" xfId="0" applyFont="1" applyBorder="1" applyAlignment="1">
      <alignment horizontal="centerContinuous"/>
    </xf>
    <xf numFmtId="3" fontId="3" fillId="0" borderId="0" xfId="0" applyNumberFormat="1" applyFont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1" fillId="0" borderId="17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2" fillId="0" borderId="11" xfId="77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9" fontId="2" fillId="0" borderId="11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Continuous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3" fontId="8" fillId="0" borderId="11" xfId="77" applyNumberFormat="1" applyFont="1" applyBorder="1" applyAlignment="1">
      <alignment horizontal="right"/>
    </xf>
    <xf numFmtId="3" fontId="4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3" fontId="1" fillId="0" borderId="16" xfId="0" applyNumberFormat="1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8" fillId="0" borderId="11" xfId="77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3" fontId="2" fillId="0" borderId="18" xfId="0" applyNumberFormat="1" applyFont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3" fontId="2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1" fillId="0" borderId="22" xfId="0" applyFont="1" applyBorder="1" applyAlignment="1">
      <alignment/>
    </xf>
    <xf numFmtId="3" fontId="1" fillId="0" borderId="19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0" fillId="0" borderId="11" xfId="0" applyBorder="1" applyAlignment="1">
      <alignment/>
    </xf>
    <xf numFmtId="3" fontId="2" fillId="0" borderId="23" xfId="0" applyNumberFormat="1" applyFont="1" applyBorder="1" applyAlignment="1">
      <alignment/>
    </xf>
    <xf numFmtId="0" fontId="1" fillId="0" borderId="17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0" fontId="3" fillId="0" borderId="29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25" xfId="0" applyNumberFormat="1" applyFont="1" applyBorder="1" applyAlignment="1">
      <alignment horizontal="center"/>
    </xf>
    <xf numFmtId="0" fontId="2" fillId="0" borderId="31" xfId="0" applyFont="1" applyBorder="1" applyAlignment="1">
      <alignment/>
    </xf>
    <xf numFmtId="0" fontId="1" fillId="0" borderId="27" xfId="0" applyFont="1" applyBorder="1" applyAlignment="1">
      <alignment horizontal="right"/>
    </xf>
    <xf numFmtId="3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/>
    </xf>
    <xf numFmtId="3" fontId="5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3" fontId="2" fillId="0" borderId="11" xfId="4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3" fontId="1" fillId="0" borderId="11" xfId="4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0" fillId="0" borderId="29" xfId="0" applyFont="1" applyBorder="1" applyAlignment="1">
      <alignment/>
    </xf>
    <xf numFmtId="3" fontId="2" fillId="0" borderId="13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left"/>
    </xf>
    <xf numFmtId="3" fontId="2" fillId="0" borderId="31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20" xfId="0" applyFont="1" applyBorder="1" applyAlignment="1">
      <alignment horizontal="centerContinuous" vertical="top"/>
    </xf>
    <xf numFmtId="3" fontId="3" fillId="0" borderId="10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left"/>
    </xf>
    <xf numFmtId="3" fontId="8" fillId="0" borderId="11" xfId="0" applyNumberFormat="1" applyFont="1" applyBorder="1" applyAlignment="1">
      <alignment/>
    </xf>
    <xf numFmtId="0" fontId="11" fillId="0" borderId="0" xfId="69">
      <alignment/>
      <protection/>
    </xf>
    <xf numFmtId="0" fontId="14" fillId="0" borderId="0" xfId="69" applyFont="1" applyAlignment="1">
      <alignment horizontal="center"/>
      <protection/>
    </xf>
    <xf numFmtId="0" fontId="1" fillId="0" borderId="15" xfId="69" applyFont="1" applyBorder="1" applyAlignment="1">
      <alignment horizontal="center"/>
      <protection/>
    </xf>
    <xf numFmtId="0" fontId="1" fillId="0" borderId="20" xfId="69" applyFont="1" applyBorder="1" applyAlignment="1">
      <alignment horizontal="center"/>
      <protection/>
    </xf>
    <xf numFmtId="0" fontId="1" fillId="0" borderId="11" xfId="69" applyFont="1" applyBorder="1" applyAlignment="1">
      <alignment horizontal="center"/>
      <protection/>
    </xf>
    <xf numFmtId="0" fontId="1" fillId="0" borderId="22" xfId="69" applyFont="1" applyBorder="1" applyAlignment="1">
      <alignment horizontal="center"/>
      <protection/>
    </xf>
    <xf numFmtId="0" fontId="1" fillId="0" borderId="16" xfId="69" applyFont="1" applyBorder="1" applyAlignment="1">
      <alignment horizontal="center"/>
      <protection/>
    </xf>
    <xf numFmtId="0" fontId="11" fillId="0" borderId="11" xfId="69" applyBorder="1">
      <alignment/>
      <protection/>
    </xf>
    <xf numFmtId="0" fontId="11" fillId="0" borderId="14" xfId="69" applyBorder="1">
      <alignment/>
      <protection/>
    </xf>
    <xf numFmtId="0" fontId="1" fillId="0" borderId="22" xfId="69" applyFont="1" applyBorder="1">
      <alignment/>
      <protection/>
    </xf>
    <xf numFmtId="0" fontId="2" fillId="0" borderId="20" xfId="69" applyFont="1" applyBorder="1">
      <alignment/>
      <protection/>
    </xf>
    <xf numFmtId="3" fontId="2" fillId="0" borderId="20" xfId="69" applyNumberFormat="1" applyFont="1" applyBorder="1">
      <alignment/>
      <protection/>
    </xf>
    <xf numFmtId="0" fontId="11" fillId="0" borderId="10" xfId="69" applyBorder="1">
      <alignment/>
      <protection/>
    </xf>
    <xf numFmtId="0" fontId="11" fillId="0" borderId="12" xfId="69" applyBorder="1">
      <alignment/>
      <protection/>
    </xf>
    <xf numFmtId="0" fontId="14" fillId="0" borderId="11" xfId="69" applyFont="1" applyBorder="1">
      <alignment/>
      <protection/>
    </xf>
    <xf numFmtId="0" fontId="3" fillId="0" borderId="20" xfId="69" applyFont="1" applyBorder="1" applyAlignment="1">
      <alignment horizontal="left"/>
      <protection/>
    </xf>
    <xf numFmtId="3" fontId="2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3" fontId="8" fillId="0" borderId="11" xfId="69" applyNumberFormat="1" applyFont="1" applyBorder="1" applyAlignment="1">
      <alignment horizontal="right"/>
      <protection/>
    </xf>
    <xf numFmtId="0" fontId="11" fillId="0" borderId="13" xfId="69" applyBorder="1">
      <alignment/>
      <protection/>
    </xf>
    <xf numFmtId="3" fontId="10" fillId="0" borderId="13" xfId="69" applyNumberFormat="1" applyFont="1" applyBorder="1" applyAlignment="1">
      <alignment horizontal="right"/>
      <protection/>
    </xf>
    <xf numFmtId="3" fontId="8" fillId="0" borderId="12" xfId="69" applyNumberFormat="1" applyFont="1" applyBorder="1" applyAlignment="1">
      <alignment horizontal="right"/>
      <protection/>
    </xf>
    <xf numFmtId="3" fontId="14" fillId="0" borderId="16" xfId="69" applyNumberFormat="1" applyFont="1" applyBorder="1" applyAlignment="1">
      <alignment horizontal="right"/>
      <protection/>
    </xf>
    <xf numFmtId="0" fontId="14" fillId="0" borderId="0" xfId="69" applyFont="1" applyAlignment="1">
      <alignment horizontal="right"/>
      <protection/>
    </xf>
    <xf numFmtId="3" fontId="5" fillId="0" borderId="10" xfId="0" applyNumberFormat="1" applyFont="1" applyBorder="1" applyAlignment="1">
      <alignment/>
    </xf>
    <xf numFmtId="3" fontId="10" fillId="0" borderId="10" xfId="69" applyNumberFormat="1" applyFont="1" applyBorder="1" applyAlignment="1">
      <alignment horizontal="right"/>
      <protection/>
    </xf>
    <xf numFmtId="3" fontId="1" fillId="0" borderId="13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/>
    </xf>
    <xf numFmtId="3" fontId="1" fillId="0" borderId="16" xfId="0" applyNumberFormat="1" applyFont="1" applyBorder="1" applyAlignment="1">
      <alignment horizontal="right"/>
    </xf>
    <xf numFmtId="0" fontId="11" fillId="0" borderId="0" xfId="62">
      <alignment/>
      <protection/>
    </xf>
    <xf numFmtId="0" fontId="2" fillId="0" borderId="20" xfId="69" applyFont="1" applyBorder="1" applyAlignment="1">
      <alignment horizontal="left"/>
      <protection/>
    </xf>
    <xf numFmtId="3" fontId="2" fillId="0" borderId="11" xfId="69" applyNumberFormat="1" applyFont="1" applyBorder="1" applyAlignment="1">
      <alignment horizontal="right"/>
      <protection/>
    </xf>
    <xf numFmtId="0" fontId="14" fillId="0" borderId="13" xfId="69" applyFont="1" applyBorder="1">
      <alignment/>
      <protection/>
    </xf>
    <xf numFmtId="0" fontId="3" fillId="0" borderId="26" xfId="69" applyFont="1" applyBorder="1" applyAlignment="1">
      <alignment horizontal="left"/>
      <protection/>
    </xf>
    <xf numFmtId="3" fontId="1" fillId="0" borderId="13" xfId="69" applyNumberFormat="1" applyFont="1" applyBorder="1" applyAlignment="1">
      <alignment horizontal="right"/>
      <protection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/>
    </xf>
    <xf numFmtId="3" fontId="3" fillId="0" borderId="13" xfId="0" applyNumberFormat="1" applyFont="1" applyBorder="1" applyAlignment="1">
      <alignment horizontal="left"/>
    </xf>
    <xf numFmtId="3" fontId="3" fillId="0" borderId="12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2" fillId="0" borderId="21" xfId="0" applyFont="1" applyBorder="1" applyAlignment="1">
      <alignment/>
    </xf>
    <xf numFmtId="0" fontId="12" fillId="0" borderId="21" xfId="0" applyFont="1" applyBorder="1" applyAlignment="1">
      <alignment horizontal="left"/>
    </xf>
    <xf numFmtId="3" fontId="12" fillId="0" borderId="11" xfId="0" applyNumberFormat="1" applyFont="1" applyFill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19" xfId="0" applyFont="1" applyBorder="1" applyAlignment="1">
      <alignment/>
    </xf>
    <xf numFmtId="0" fontId="1" fillId="0" borderId="11" xfId="0" applyFont="1" applyBorder="1" applyAlignment="1" applyProtection="1">
      <alignment horizontal="center"/>
      <protection locked="0"/>
    </xf>
    <xf numFmtId="3" fontId="2" fillId="0" borderId="11" xfId="0" applyNumberFormat="1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3" fontId="12" fillId="0" borderId="11" xfId="0" applyNumberFormat="1" applyFont="1" applyFill="1" applyBorder="1" applyAlignment="1" applyProtection="1">
      <alignment horizontal="center"/>
      <protection locked="0"/>
    </xf>
    <xf numFmtId="0" fontId="12" fillId="0" borderId="19" xfId="0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3" fontId="12" fillId="0" borderId="19" xfId="0" applyNumberFormat="1" applyFont="1" applyFill="1" applyBorder="1" applyAlignment="1" applyProtection="1">
      <alignment horizontal="center"/>
      <protection locked="0"/>
    </xf>
    <xf numFmtId="3" fontId="12" fillId="0" borderId="19" xfId="0" applyNumberFormat="1" applyFont="1" applyBorder="1" applyAlignment="1" applyProtection="1">
      <alignment horizontal="left"/>
      <protection locked="0"/>
    </xf>
    <xf numFmtId="3" fontId="12" fillId="0" borderId="11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4" xfId="0" applyNumberFormat="1" applyFont="1" applyBorder="1" applyAlignment="1" applyProtection="1">
      <alignment horizontal="right"/>
      <protection locked="0"/>
    </xf>
    <xf numFmtId="3" fontId="2" fillId="0" borderId="11" xfId="0" applyNumberFormat="1" applyFont="1" applyBorder="1" applyAlignment="1" applyProtection="1">
      <alignment horizontal="right"/>
      <protection locked="0"/>
    </xf>
    <xf numFmtId="3" fontId="2" fillId="0" borderId="16" xfId="0" applyNumberFormat="1" applyFont="1" applyBorder="1" applyAlignment="1" applyProtection="1">
      <alignment horizontal="right"/>
      <protection locked="0"/>
    </xf>
    <xf numFmtId="3" fontId="1" fillId="0" borderId="14" xfId="0" applyNumberFormat="1" applyFont="1" applyBorder="1" applyAlignment="1">
      <alignment horizontal="right"/>
    </xf>
    <xf numFmtId="3" fontId="12" fillId="0" borderId="14" xfId="0" applyNumberFormat="1" applyFont="1" applyBorder="1" applyAlignment="1">
      <alignment horizontal="right"/>
    </xf>
    <xf numFmtId="3" fontId="1" fillId="0" borderId="14" xfId="0" applyNumberFormat="1" applyFont="1" applyBorder="1" applyAlignment="1" applyProtection="1">
      <alignment horizontal="right"/>
      <protection locked="0"/>
    </xf>
    <xf numFmtId="3" fontId="1" fillId="0" borderId="16" xfId="0" applyNumberFormat="1" applyFont="1" applyBorder="1" applyAlignment="1" applyProtection="1">
      <alignment horizontal="right"/>
      <protection locked="0"/>
    </xf>
    <xf numFmtId="3" fontId="12" fillId="0" borderId="14" xfId="0" applyNumberFormat="1" applyFont="1" applyBorder="1" applyAlignment="1" applyProtection="1">
      <alignment horizontal="right"/>
      <protection locked="0"/>
    </xf>
    <xf numFmtId="3" fontId="12" fillId="0" borderId="16" xfId="0" applyNumberFormat="1" applyFont="1" applyBorder="1" applyAlignment="1" applyProtection="1">
      <alignment horizontal="right"/>
      <protection locked="0"/>
    </xf>
    <xf numFmtId="0" fontId="2" fillId="0" borderId="0" xfId="63" applyFont="1" applyAlignment="1">
      <alignment/>
      <protection/>
    </xf>
    <xf numFmtId="0" fontId="3" fillId="0" borderId="0" xfId="63" applyFont="1" applyBorder="1" applyAlignment="1">
      <alignment horizontal="right"/>
      <protection/>
    </xf>
    <xf numFmtId="0" fontId="1" fillId="0" borderId="0" xfId="63" applyFont="1" applyAlignment="1">
      <alignment/>
      <protection/>
    </xf>
    <xf numFmtId="3" fontId="1" fillId="0" borderId="13" xfId="63" applyNumberFormat="1" applyFont="1" applyBorder="1" applyAlignment="1">
      <alignment horizontal="center"/>
      <protection/>
    </xf>
    <xf numFmtId="0" fontId="1" fillId="0" borderId="13" xfId="63" applyFont="1" applyBorder="1" applyAlignment="1">
      <alignment horizontal="center"/>
      <protection/>
    </xf>
    <xf numFmtId="3" fontId="0" fillId="0" borderId="13" xfId="63" applyNumberFormat="1" applyFont="1" applyBorder="1" applyAlignment="1">
      <alignment/>
      <protection/>
    </xf>
    <xf numFmtId="0" fontId="3" fillId="0" borderId="13" xfId="63" applyFont="1" applyBorder="1" applyAlignment="1">
      <alignment/>
      <protection/>
    </xf>
    <xf numFmtId="0" fontId="0" fillId="0" borderId="0" xfId="63" applyFont="1" applyAlignment="1">
      <alignment/>
      <protection/>
    </xf>
    <xf numFmtId="3" fontId="2" fillId="0" borderId="13" xfId="63" applyNumberFormat="1" applyFont="1" applyBorder="1" applyAlignment="1">
      <alignment/>
      <protection/>
    </xf>
    <xf numFmtId="0" fontId="2" fillId="0" borderId="13" xfId="63" applyFont="1" applyBorder="1" applyAlignment="1">
      <alignment/>
      <protection/>
    </xf>
    <xf numFmtId="3" fontId="1" fillId="0" borderId="13" xfId="63" applyNumberFormat="1" applyFont="1" applyBorder="1" applyAlignment="1">
      <alignment/>
      <protection/>
    </xf>
    <xf numFmtId="0" fontId="1" fillId="0" borderId="13" xfId="63" applyFont="1" applyBorder="1" applyAlignment="1">
      <alignment/>
      <protection/>
    </xf>
    <xf numFmtId="3" fontId="4" fillId="0" borderId="13" xfId="63" applyNumberFormat="1" applyFont="1" applyBorder="1" applyAlignment="1">
      <alignment/>
      <protection/>
    </xf>
    <xf numFmtId="3" fontId="4" fillId="0" borderId="13" xfId="63" applyNumberFormat="1" applyFont="1" applyBorder="1" applyAlignment="1">
      <alignment/>
      <protection/>
    </xf>
    <xf numFmtId="3" fontId="1" fillId="0" borderId="13" xfId="63" applyNumberFormat="1" applyFont="1" applyBorder="1" applyAlignment="1">
      <alignment/>
      <protection/>
    </xf>
    <xf numFmtId="3" fontId="4" fillId="0" borderId="12" xfId="63" applyNumberFormat="1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3" fontId="1" fillId="0" borderId="12" xfId="63" applyNumberFormat="1" applyFont="1" applyBorder="1" applyAlignment="1">
      <alignment/>
      <protection/>
    </xf>
    <xf numFmtId="0" fontId="1" fillId="0" borderId="12" xfId="63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0" fontId="2" fillId="0" borderId="13" xfId="63" applyFont="1" applyBorder="1" applyAlignment="1">
      <alignment/>
      <protection/>
    </xf>
    <xf numFmtId="3" fontId="4" fillId="0" borderId="14" xfId="63" applyNumberFormat="1" applyFont="1" applyBorder="1" applyAlignment="1">
      <alignment/>
      <protection/>
    </xf>
    <xf numFmtId="0" fontId="1" fillId="0" borderId="14" xfId="63" applyFont="1" applyBorder="1" applyAlignment="1">
      <alignment/>
      <protection/>
    </xf>
    <xf numFmtId="3" fontId="1" fillId="0" borderId="14" xfId="63" applyNumberFormat="1" applyFont="1" applyBorder="1" applyAlignment="1">
      <alignment/>
      <protection/>
    </xf>
    <xf numFmtId="3" fontId="2" fillId="0" borderId="13" xfId="63" applyNumberFormat="1" applyFont="1" applyBorder="1" applyAlignment="1">
      <alignment/>
      <protection/>
    </xf>
    <xf numFmtId="3" fontId="2" fillId="0" borderId="12" xfId="63" applyNumberFormat="1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1" fillId="0" borderId="13" xfId="63" applyFont="1" applyBorder="1" applyAlignment="1">
      <alignment/>
      <protection/>
    </xf>
    <xf numFmtId="3" fontId="2" fillId="0" borderId="11" xfId="63" applyNumberFormat="1" applyFont="1" applyBorder="1" applyAlignment="1">
      <alignment/>
      <protection/>
    </xf>
    <xf numFmtId="0" fontId="2" fillId="0" borderId="11" xfId="63" applyFont="1" applyBorder="1" applyAlignment="1">
      <alignment/>
      <protection/>
    </xf>
    <xf numFmtId="3" fontId="2" fillId="0" borderId="11" xfId="63" applyNumberFormat="1" applyFont="1" applyBorder="1" applyAlignment="1">
      <alignment/>
      <protection/>
    </xf>
    <xf numFmtId="0" fontId="4" fillId="0" borderId="12" xfId="63" applyFont="1" applyBorder="1" applyAlignment="1">
      <alignment/>
      <protection/>
    </xf>
    <xf numFmtId="3" fontId="2" fillId="0" borderId="18" xfId="63" applyNumberFormat="1" applyFont="1" applyBorder="1" applyAlignment="1">
      <alignment/>
      <protection/>
    </xf>
    <xf numFmtId="0" fontId="2" fillId="0" borderId="18" xfId="63" applyFont="1" applyBorder="1" applyAlignment="1">
      <alignment/>
      <protection/>
    </xf>
    <xf numFmtId="0" fontId="1" fillId="0" borderId="14" xfId="63" applyFont="1" applyBorder="1" applyAlignment="1">
      <alignment/>
      <protection/>
    </xf>
    <xf numFmtId="3" fontId="1" fillId="0" borderId="14" xfId="63" applyNumberFormat="1" applyFont="1" applyBorder="1" applyAlignment="1">
      <alignment/>
      <protection/>
    </xf>
    <xf numFmtId="0" fontId="4" fillId="0" borderId="0" xfId="63" applyFont="1" applyAlignment="1">
      <alignment/>
      <protection/>
    </xf>
    <xf numFmtId="3" fontId="4" fillId="0" borderId="16" xfId="63" applyNumberFormat="1" applyFont="1" applyBorder="1" applyAlignment="1">
      <alignment/>
      <protection/>
    </xf>
    <xf numFmtId="0" fontId="1" fillId="0" borderId="16" xfId="63" applyFont="1" applyBorder="1" applyAlignment="1">
      <alignment/>
      <protection/>
    </xf>
    <xf numFmtId="0" fontId="1" fillId="0" borderId="10" xfId="63" applyFont="1" applyBorder="1" applyAlignment="1">
      <alignment/>
      <protection/>
    </xf>
    <xf numFmtId="0" fontId="2" fillId="0" borderId="10" xfId="63" applyFont="1" applyBorder="1" applyAlignment="1">
      <alignment/>
      <protection/>
    </xf>
    <xf numFmtId="0" fontId="1" fillId="0" borderId="11" xfId="63" applyFont="1" applyBorder="1" applyAlignment="1">
      <alignment/>
      <protection/>
    </xf>
    <xf numFmtId="3" fontId="2" fillId="0" borderId="18" xfId="63" applyNumberFormat="1" applyFont="1" applyBorder="1" applyAlignment="1">
      <alignment/>
      <protection/>
    </xf>
    <xf numFmtId="3" fontId="2" fillId="0" borderId="14" xfId="63" applyNumberFormat="1" applyFont="1" applyBorder="1" applyAlignment="1">
      <alignment/>
      <protection/>
    </xf>
    <xf numFmtId="3" fontId="1" fillId="0" borderId="18" xfId="63" applyNumberFormat="1" applyFont="1" applyBorder="1" applyAlignment="1">
      <alignment/>
      <protection/>
    </xf>
    <xf numFmtId="3" fontId="1" fillId="0" borderId="16" xfId="63" applyNumberFormat="1" applyFont="1" applyBorder="1" applyAlignment="1">
      <alignment/>
      <protection/>
    </xf>
    <xf numFmtId="0" fontId="1" fillId="0" borderId="16" xfId="63" applyFont="1" applyBorder="1" applyAlignment="1">
      <alignment/>
      <protection/>
    </xf>
    <xf numFmtId="0" fontId="3" fillId="0" borderId="14" xfId="63" applyFont="1" applyBorder="1" applyAlignment="1">
      <alignment/>
      <protection/>
    </xf>
    <xf numFmtId="3" fontId="2" fillId="0" borderId="17" xfId="63" applyNumberFormat="1" applyFont="1" applyBorder="1" applyAlignment="1">
      <alignment/>
      <protection/>
    </xf>
    <xf numFmtId="0" fontId="3" fillId="0" borderId="11" xfId="63" applyFont="1" applyBorder="1" applyAlignment="1">
      <alignment/>
      <protection/>
    </xf>
    <xf numFmtId="3" fontId="1" fillId="0" borderId="11" xfId="63" applyNumberFormat="1" applyFont="1" applyBorder="1" applyAlignment="1">
      <alignment/>
      <protection/>
    </xf>
    <xf numFmtId="0" fontId="3" fillId="0" borderId="13" xfId="63" applyFont="1" applyBorder="1" applyAlignment="1">
      <alignment/>
      <protection/>
    </xf>
    <xf numFmtId="3" fontId="3" fillId="0" borderId="14" xfId="63" applyNumberFormat="1" applyFont="1" applyBorder="1" applyAlignment="1">
      <alignment horizontal="right"/>
      <protection/>
    </xf>
    <xf numFmtId="0" fontId="3" fillId="0" borderId="14" xfId="63" applyFont="1" applyBorder="1" applyAlignment="1">
      <alignment/>
      <protection/>
    </xf>
    <xf numFmtId="3" fontId="3" fillId="0" borderId="14" xfId="63" applyNumberFormat="1" applyFont="1" applyBorder="1" applyAlignment="1">
      <alignment/>
      <protection/>
    </xf>
    <xf numFmtId="3" fontId="2" fillId="0" borderId="17" xfId="63" applyNumberFormat="1" applyFont="1" applyBorder="1" applyAlignment="1">
      <alignment/>
      <protection/>
    </xf>
    <xf numFmtId="0" fontId="2" fillId="0" borderId="17" xfId="63" applyFont="1" applyBorder="1" applyAlignment="1">
      <alignment/>
      <protection/>
    </xf>
    <xf numFmtId="3" fontId="1" fillId="0" borderId="17" xfId="63" applyNumberFormat="1" applyFont="1" applyBorder="1" applyAlignment="1">
      <alignment/>
      <protection/>
    </xf>
    <xf numFmtId="3" fontId="2" fillId="0" borderId="16" xfId="63" applyNumberFormat="1" applyFont="1" applyBorder="1" applyAlignment="1">
      <alignment/>
      <protection/>
    </xf>
    <xf numFmtId="3" fontId="1" fillId="0" borderId="16" xfId="63" applyNumberFormat="1" applyFont="1" applyBorder="1" applyAlignment="1">
      <alignment/>
      <protection/>
    </xf>
    <xf numFmtId="3" fontId="2" fillId="0" borderId="14" xfId="63" applyNumberFormat="1" applyFont="1" applyBorder="1" applyAlignment="1">
      <alignment/>
      <protection/>
    </xf>
    <xf numFmtId="3" fontId="2" fillId="0" borderId="19" xfId="63" applyNumberFormat="1" applyFont="1" applyBorder="1" applyAlignment="1">
      <alignment/>
      <protection/>
    </xf>
    <xf numFmtId="0" fontId="1" fillId="0" borderId="19" xfId="63" applyFont="1" applyBorder="1" applyAlignment="1">
      <alignment/>
      <protection/>
    </xf>
    <xf numFmtId="0" fontId="3" fillId="0" borderId="19" xfId="63" applyFont="1" applyBorder="1" applyAlignment="1">
      <alignment/>
      <protection/>
    </xf>
    <xf numFmtId="3" fontId="1" fillId="0" borderId="19" xfId="63" applyNumberFormat="1" applyFont="1" applyBorder="1" applyAlignment="1">
      <alignment/>
      <protection/>
    </xf>
    <xf numFmtId="3" fontId="2" fillId="0" borderId="16" xfId="63" applyNumberFormat="1" applyFont="1" applyBorder="1" applyAlignment="1">
      <alignment/>
      <protection/>
    </xf>
    <xf numFmtId="0" fontId="0" fillId="0" borderId="18" xfId="63" applyFont="1" applyBorder="1" applyAlignment="1">
      <alignment/>
      <protection/>
    </xf>
    <xf numFmtId="3" fontId="1" fillId="0" borderId="18" xfId="63" applyNumberFormat="1" applyFont="1" applyBorder="1" applyAlignment="1">
      <alignment/>
      <protection/>
    </xf>
    <xf numFmtId="0" fontId="3" fillId="0" borderId="12" xfId="63" applyFont="1" applyBorder="1" applyAlignment="1">
      <alignment/>
      <protection/>
    </xf>
    <xf numFmtId="3" fontId="3" fillId="0" borderId="11" xfId="63" applyNumberFormat="1" applyFont="1" applyBorder="1" applyAlignment="1">
      <alignment horizontal="right"/>
      <protection/>
    </xf>
    <xf numFmtId="0" fontId="12" fillId="0" borderId="11" xfId="63" applyFont="1" applyBorder="1" applyAlignment="1">
      <alignment/>
      <protection/>
    </xf>
    <xf numFmtId="0" fontId="3" fillId="0" borderId="0" xfId="63" applyFont="1" applyAlignment="1">
      <alignment/>
      <protection/>
    </xf>
    <xf numFmtId="3" fontId="3" fillId="0" borderId="13" xfId="63" applyNumberFormat="1" applyFont="1" applyBorder="1" applyAlignment="1">
      <alignment/>
      <protection/>
    </xf>
    <xf numFmtId="3" fontId="1" fillId="0" borderId="11" xfId="63" applyNumberFormat="1" applyFont="1" applyBorder="1" applyAlignment="1">
      <alignment/>
      <protection/>
    </xf>
    <xf numFmtId="3" fontId="1" fillId="0" borderId="17" xfId="63" applyNumberFormat="1" applyFont="1" applyBorder="1" applyAlignment="1">
      <alignment/>
      <protection/>
    </xf>
    <xf numFmtId="0" fontId="2" fillId="0" borderId="16" xfId="63" applyFont="1" applyBorder="1" applyAlignment="1">
      <alignment/>
      <protection/>
    </xf>
    <xf numFmtId="3" fontId="2" fillId="0" borderId="0" xfId="63" applyNumberFormat="1" applyFont="1" applyAlignment="1">
      <alignment/>
      <protection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1" xfId="63" applyFont="1" applyBorder="1" applyAlignment="1">
      <alignment/>
      <protection/>
    </xf>
    <xf numFmtId="0" fontId="3" fillId="0" borderId="17" xfId="63" applyFont="1" applyBorder="1" applyAlignment="1">
      <alignment/>
      <protection/>
    </xf>
    <xf numFmtId="0" fontId="10" fillId="0" borderId="17" xfId="0" applyFont="1" applyBorder="1" applyAlignment="1">
      <alignment/>
    </xf>
    <xf numFmtId="0" fontId="37" fillId="0" borderId="0" xfId="62" applyFont="1">
      <alignment/>
      <protection/>
    </xf>
    <xf numFmtId="0" fontId="39" fillId="0" borderId="0" xfId="62" applyFont="1">
      <alignment/>
      <protection/>
    </xf>
    <xf numFmtId="0" fontId="8" fillId="0" borderId="0" xfId="62" applyFont="1">
      <alignment/>
      <protection/>
    </xf>
    <xf numFmtId="0" fontId="39" fillId="0" borderId="20" xfId="62" applyFont="1" applyBorder="1">
      <alignment/>
      <protection/>
    </xf>
    <xf numFmtId="0" fontId="38" fillId="0" borderId="32" xfId="62" applyFont="1" applyBorder="1">
      <alignment/>
      <protection/>
    </xf>
    <xf numFmtId="0" fontId="39" fillId="0" borderId="32" xfId="62" applyFont="1" applyBorder="1">
      <alignment/>
      <protection/>
    </xf>
    <xf numFmtId="0" fontId="39" fillId="0" borderId="33" xfId="62" applyFont="1" applyBorder="1">
      <alignment/>
      <protection/>
    </xf>
    <xf numFmtId="0" fontId="38" fillId="0" borderId="33" xfId="62" applyFont="1" applyBorder="1">
      <alignment/>
      <protection/>
    </xf>
    <xf numFmtId="0" fontId="38" fillId="0" borderId="13" xfId="62" applyFont="1" applyBorder="1">
      <alignment/>
      <protection/>
    </xf>
    <xf numFmtId="0" fontId="39" fillId="0" borderId="13" xfId="62" applyFont="1" applyBorder="1">
      <alignment/>
      <protection/>
    </xf>
    <xf numFmtId="0" fontId="39" fillId="0" borderId="26" xfId="62" applyFont="1" applyBorder="1">
      <alignment/>
      <protection/>
    </xf>
    <xf numFmtId="0" fontId="40" fillId="0" borderId="13" xfId="62" applyFont="1" applyBorder="1">
      <alignment/>
      <protection/>
    </xf>
    <xf numFmtId="0" fontId="38" fillId="0" borderId="34" xfId="62" applyFont="1" applyBorder="1">
      <alignment/>
      <protection/>
    </xf>
    <xf numFmtId="0" fontId="39" fillId="0" borderId="34" xfId="62" applyFont="1" applyBorder="1">
      <alignment/>
      <protection/>
    </xf>
    <xf numFmtId="0" fontId="39" fillId="0" borderId="15" xfId="62" applyFont="1" applyBorder="1">
      <alignment/>
      <protection/>
    </xf>
    <xf numFmtId="0" fontId="39" fillId="0" borderId="35" xfId="62" applyFont="1" applyBorder="1">
      <alignment/>
      <protection/>
    </xf>
    <xf numFmtId="0" fontId="39" fillId="0" borderId="31" xfId="62" applyFont="1" applyBorder="1">
      <alignment/>
      <protection/>
    </xf>
    <xf numFmtId="0" fontId="39" fillId="0" borderId="36" xfId="62" applyFont="1" applyBorder="1">
      <alignment/>
      <protection/>
    </xf>
    <xf numFmtId="0" fontId="38" fillId="0" borderId="37" xfId="62" applyFont="1" applyBorder="1">
      <alignment/>
      <protection/>
    </xf>
    <xf numFmtId="0" fontId="39" fillId="0" borderId="38" xfId="62" applyFont="1" applyBorder="1">
      <alignment/>
      <protection/>
    </xf>
    <xf numFmtId="0" fontId="38" fillId="0" borderId="39" xfId="62" applyFont="1" applyBorder="1">
      <alignment/>
      <protection/>
    </xf>
    <xf numFmtId="0" fontId="39" fillId="0" borderId="37" xfId="62" applyFont="1" applyBorder="1">
      <alignment/>
      <protection/>
    </xf>
    <xf numFmtId="0" fontId="38" fillId="0" borderId="20" xfId="62" applyFont="1" applyBorder="1">
      <alignment/>
      <protection/>
    </xf>
    <xf numFmtId="0" fontId="38" fillId="0" borderId="26" xfId="62" applyFont="1" applyBorder="1">
      <alignment/>
      <protection/>
    </xf>
    <xf numFmtId="0" fontId="39" fillId="0" borderId="11" xfId="62" applyFont="1" applyBorder="1">
      <alignment/>
      <protection/>
    </xf>
    <xf numFmtId="3" fontId="39" fillId="0" borderId="13" xfId="62" applyNumberFormat="1" applyFont="1" applyBorder="1">
      <alignment/>
      <protection/>
    </xf>
    <xf numFmtId="3" fontId="2" fillId="0" borderId="16" xfId="0" applyNumberFormat="1" applyFont="1" applyBorder="1" applyAlignment="1">
      <alignment/>
    </xf>
    <xf numFmtId="3" fontId="38" fillId="0" borderId="32" xfId="62" applyNumberFormat="1" applyFont="1" applyBorder="1">
      <alignment/>
      <protection/>
    </xf>
    <xf numFmtId="3" fontId="38" fillId="0" borderId="13" xfId="62" applyNumberFormat="1" applyFont="1" applyBorder="1">
      <alignment/>
      <protection/>
    </xf>
    <xf numFmtId="0" fontId="40" fillId="0" borderId="34" xfId="62" applyFont="1" applyBorder="1">
      <alignment/>
      <protection/>
    </xf>
    <xf numFmtId="3" fontId="39" fillId="0" borderId="34" xfId="62" applyNumberFormat="1" applyFont="1" applyBorder="1">
      <alignment/>
      <protection/>
    </xf>
    <xf numFmtId="3" fontId="39" fillId="0" borderId="37" xfId="62" applyNumberFormat="1" applyFont="1" applyBorder="1">
      <alignment/>
      <protection/>
    </xf>
    <xf numFmtId="0" fontId="38" fillId="0" borderId="15" xfId="62" applyFont="1" applyBorder="1">
      <alignment/>
      <protection/>
    </xf>
    <xf numFmtId="3" fontId="39" fillId="0" borderId="35" xfId="62" applyNumberFormat="1" applyFont="1" applyBorder="1">
      <alignment/>
      <protection/>
    </xf>
    <xf numFmtId="3" fontId="38" fillId="0" borderId="12" xfId="62" applyNumberFormat="1" applyFont="1" applyBorder="1">
      <alignment/>
      <protection/>
    </xf>
    <xf numFmtId="3" fontId="39" fillId="0" borderId="39" xfId="62" applyNumberFormat="1" applyFont="1" applyBorder="1">
      <alignment/>
      <protection/>
    </xf>
    <xf numFmtId="3" fontId="39" fillId="0" borderId="36" xfId="62" applyNumberFormat="1" applyFont="1" applyBorder="1">
      <alignment/>
      <protection/>
    </xf>
    <xf numFmtId="0" fontId="38" fillId="0" borderId="40" xfId="62" applyFont="1" applyBorder="1">
      <alignment/>
      <protection/>
    </xf>
    <xf numFmtId="3" fontId="1" fillId="0" borderId="31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3" fillId="0" borderId="14" xfId="0" applyNumberFormat="1" applyFont="1" applyBorder="1" applyAlignment="1">
      <alignment vertical="center"/>
    </xf>
    <xf numFmtId="0" fontId="38" fillId="0" borderId="12" xfId="62" applyFont="1" applyBorder="1">
      <alignment/>
      <protection/>
    </xf>
    <xf numFmtId="3" fontId="39" fillId="0" borderId="12" xfId="62" applyNumberFormat="1" applyFont="1" applyBorder="1">
      <alignment/>
      <protection/>
    </xf>
    <xf numFmtId="3" fontId="1" fillId="0" borderId="42" xfId="0" applyNumberFormat="1" applyFont="1" applyBorder="1" applyAlignment="1">
      <alignment/>
    </xf>
    <xf numFmtId="0" fontId="12" fillId="0" borderId="14" xfId="63" applyFont="1" applyBorder="1" applyAlignment="1">
      <alignment/>
      <protection/>
    </xf>
    <xf numFmtId="0" fontId="4" fillId="0" borderId="31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3" fillId="0" borderId="17" xfId="63" applyFont="1" applyBorder="1" applyAlignment="1">
      <alignment/>
      <protection/>
    </xf>
    <xf numFmtId="0" fontId="3" fillId="0" borderId="11" xfId="63" applyFont="1" applyBorder="1" applyAlignment="1">
      <alignment/>
      <protection/>
    </xf>
    <xf numFmtId="0" fontId="38" fillId="0" borderId="23" xfId="62" applyFont="1" applyBorder="1">
      <alignment/>
      <protection/>
    </xf>
    <xf numFmtId="3" fontId="38" fillId="0" borderId="26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14" fillId="0" borderId="0" xfId="69" applyFont="1">
      <alignment/>
      <protection/>
    </xf>
    <xf numFmtId="0" fontId="11" fillId="0" borderId="0" xfId="65">
      <alignment/>
      <protection/>
    </xf>
    <xf numFmtId="0" fontId="3" fillId="0" borderId="0" xfId="59" applyFont="1" applyAlignment="1">
      <alignment horizontal="center"/>
      <protection/>
    </xf>
    <xf numFmtId="0" fontId="11" fillId="0" borderId="0" xfId="65" applyAlignment="1">
      <alignment/>
      <protection/>
    </xf>
    <xf numFmtId="0" fontId="11" fillId="0" borderId="0" xfId="60" applyAlignment="1">
      <alignment/>
      <protection/>
    </xf>
    <xf numFmtId="0" fontId="11" fillId="0" borderId="27" xfId="65" applyBorder="1">
      <alignment/>
      <protection/>
    </xf>
    <xf numFmtId="0" fontId="11" fillId="0" borderId="13" xfId="65" applyBorder="1">
      <alignment/>
      <protection/>
    </xf>
    <xf numFmtId="0" fontId="14" fillId="0" borderId="42" xfId="65" applyFont="1" applyBorder="1" applyAlignment="1">
      <alignment/>
      <protection/>
    </xf>
    <xf numFmtId="0" fontId="11" fillId="0" borderId="42" xfId="65" applyBorder="1" applyAlignment="1">
      <alignment/>
      <protection/>
    </xf>
    <xf numFmtId="0" fontId="11" fillId="0" borderId="42" xfId="65" applyBorder="1" applyAlignment="1">
      <alignment horizontal="right" vertical="center"/>
      <protection/>
    </xf>
    <xf numFmtId="0" fontId="11" fillId="0" borderId="0" xfId="65" applyBorder="1" applyAlignment="1">
      <alignment/>
      <protection/>
    </xf>
    <xf numFmtId="0" fontId="14" fillId="0" borderId="0" xfId="65" applyFont="1" applyBorder="1" applyAlignment="1">
      <alignment/>
      <protection/>
    </xf>
    <xf numFmtId="0" fontId="11" fillId="0" borderId="0" xfId="65" applyBorder="1" applyAlignment="1">
      <alignment horizontal="right" vertical="center"/>
      <protection/>
    </xf>
    <xf numFmtId="0" fontId="11" fillId="0" borderId="0" xfId="68">
      <alignment/>
      <protection/>
    </xf>
    <xf numFmtId="0" fontId="42" fillId="0" borderId="0" xfId="68" applyFont="1" applyAlignment="1">
      <alignment horizontal="center" vertical="center"/>
      <protection/>
    </xf>
    <xf numFmtId="0" fontId="11" fillId="0" borderId="35" xfId="68" applyBorder="1">
      <alignment/>
      <protection/>
    </xf>
    <xf numFmtId="0" fontId="43" fillId="0" borderId="26" xfId="68" applyFont="1" applyBorder="1" applyAlignment="1">
      <alignment horizontal="center" vertical="center" wrapText="1"/>
      <protection/>
    </xf>
    <xf numFmtId="0" fontId="11" fillId="0" borderId="30" xfId="68" applyBorder="1">
      <alignment/>
      <protection/>
    </xf>
    <xf numFmtId="0" fontId="43" fillId="0" borderId="13" xfId="68" applyFont="1" applyBorder="1" applyAlignment="1">
      <alignment horizontal="center" vertical="center" wrapText="1"/>
      <protection/>
    </xf>
    <xf numFmtId="0" fontId="43" fillId="0" borderId="13" xfId="68" applyFont="1" applyFill="1" applyBorder="1" applyAlignment="1">
      <alignment horizontal="center" vertical="center" wrapText="1"/>
      <protection/>
    </xf>
    <xf numFmtId="1" fontId="14" fillId="0" borderId="13" xfId="68" applyNumberFormat="1" applyFont="1" applyBorder="1" applyAlignment="1">
      <alignment horizontal="center" vertical="center"/>
      <protection/>
    </xf>
    <xf numFmtId="0" fontId="43" fillId="0" borderId="12" xfId="68" applyFont="1" applyBorder="1" applyAlignment="1">
      <alignment vertical="center"/>
      <protection/>
    </xf>
    <xf numFmtId="3" fontId="35" fillId="16" borderId="12" xfId="68" applyNumberFormat="1" applyFont="1" applyFill="1" applyBorder="1" applyAlignment="1">
      <alignment vertical="center"/>
      <protection/>
    </xf>
    <xf numFmtId="3" fontId="44" fillId="0" borderId="12" xfId="68" applyNumberFormat="1" applyFont="1" applyBorder="1" applyAlignment="1">
      <alignment vertical="center"/>
      <protection/>
    </xf>
    <xf numFmtId="3" fontId="44" fillId="0" borderId="12" xfId="68" applyNumberFormat="1" applyFont="1" applyFill="1" applyBorder="1" applyAlignment="1">
      <alignment vertical="center"/>
      <protection/>
    </xf>
    <xf numFmtId="0" fontId="45" fillId="0" borderId="12" xfId="68" applyFont="1" applyBorder="1" applyAlignment="1">
      <alignment vertical="center"/>
      <protection/>
    </xf>
    <xf numFmtId="3" fontId="37" fillId="16" borderId="12" xfId="68" applyNumberFormat="1" applyFont="1" applyFill="1" applyBorder="1" applyAlignment="1">
      <alignment vertical="center"/>
      <protection/>
    </xf>
    <xf numFmtId="0" fontId="44" fillId="0" borderId="12" xfId="68" applyFont="1" applyBorder="1" applyAlignment="1">
      <alignment vertical="center"/>
      <protection/>
    </xf>
    <xf numFmtId="0" fontId="37" fillId="0" borderId="13" xfId="68" applyFont="1" applyBorder="1" applyAlignment="1">
      <alignment horizontal="left" vertical="center"/>
      <protection/>
    </xf>
    <xf numFmtId="0" fontId="43" fillId="0" borderId="13" xfId="68" applyFont="1" applyBorder="1" applyAlignment="1">
      <alignment vertical="center"/>
      <protection/>
    </xf>
    <xf numFmtId="3" fontId="35" fillId="16" borderId="13" xfId="68" applyNumberFormat="1" applyFont="1" applyFill="1" applyBorder="1" applyAlignment="1">
      <alignment vertical="center"/>
      <protection/>
    </xf>
    <xf numFmtId="0" fontId="44" fillId="0" borderId="13" xfId="68" applyFont="1" applyBorder="1" applyAlignment="1">
      <alignment vertical="center"/>
      <protection/>
    </xf>
    <xf numFmtId="3" fontId="43" fillId="0" borderId="13" xfId="68" applyNumberFormat="1" applyFont="1" applyBorder="1" applyAlignment="1">
      <alignment vertical="center"/>
      <protection/>
    </xf>
    <xf numFmtId="3" fontId="37" fillId="16" borderId="13" xfId="68" applyNumberFormat="1" applyFont="1" applyFill="1" applyBorder="1" applyAlignment="1">
      <alignment vertical="center"/>
      <protection/>
    </xf>
    <xf numFmtId="3" fontId="43" fillId="0" borderId="13" xfId="68" applyNumberFormat="1" applyFont="1" applyFill="1" applyBorder="1" applyAlignment="1">
      <alignment vertical="center"/>
      <protection/>
    </xf>
    <xf numFmtId="0" fontId="11" fillId="0" borderId="13" xfId="68" applyBorder="1">
      <alignment/>
      <protection/>
    </xf>
    <xf numFmtId="0" fontId="11" fillId="0" borderId="0" xfId="68">
      <alignment/>
      <protection/>
    </xf>
    <xf numFmtId="0" fontId="46" fillId="0" borderId="0" xfId="68" applyFont="1" applyAlignment="1">
      <alignment vertical="center"/>
      <protection/>
    </xf>
    <xf numFmtId="0" fontId="11" fillId="0" borderId="13" xfId="68" applyFont="1" applyFill="1" applyBorder="1" applyAlignment="1">
      <alignment vertical="center"/>
      <protection/>
    </xf>
    <xf numFmtId="3" fontId="11" fillId="0" borderId="13" xfId="68" applyNumberFormat="1" applyFill="1" applyBorder="1" applyAlignment="1">
      <alignment vertical="center"/>
      <protection/>
    </xf>
    <xf numFmtId="1" fontId="11" fillId="0" borderId="13" xfId="68" applyNumberFormat="1" applyFont="1" applyBorder="1" applyAlignment="1">
      <alignment horizontal="center" vertical="center"/>
      <protection/>
    </xf>
    <xf numFmtId="2" fontId="11" fillId="0" borderId="13" xfId="68" applyNumberFormat="1" applyFont="1" applyFill="1" applyBorder="1" applyAlignment="1">
      <alignment vertical="center"/>
      <protection/>
    </xf>
    <xf numFmtId="0" fontId="0" fillId="0" borderId="20" xfId="0" applyBorder="1" applyAlignment="1">
      <alignment/>
    </xf>
    <xf numFmtId="9" fontId="2" fillId="0" borderId="11" xfId="0" applyNumberFormat="1" applyFont="1" applyBorder="1" applyAlignment="1">
      <alignment/>
    </xf>
    <xf numFmtId="9" fontId="2" fillId="0" borderId="16" xfId="0" applyNumberFormat="1" applyFont="1" applyBorder="1" applyAlignment="1">
      <alignment/>
    </xf>
    <xf numFmtId="9" fontId="1" fillId="0" borderId="16" xfId="0" applyNumberFormat="1" applyFont="1" applyBorder="1" applyAlignment="1">
      <alignment/>
    </xf>
    <xf numFmtId="9" fontId="1" fillId="0" borderId="14" xfId="0" applyNumberFormat="1" applyFont="1" applyBorder="1" applyAlignment="1">
      <alignment/>
    </xf>
    <xf numFmtId="9" fontId="2" fillId="0" borderId="14" xfId="0" applyNumberFormat="1" applyFont="1" applyBorder="1" applyAlignment="1">
      <alignment/>
    </xf>
    <xf numFmtId="0" fontId="3" fillId="0" borderId="20" xfId="0" applyFont="1" applyBorder="1" applyAlignment="1">
      <alignment/>
    </xf>
    <xf numFmtId="3" fontId="2" fillId="0" borderId="20" xfId="0" applyNumberFormat="1" applyFont="1" applyBorder="1" applyAlignment="1" applyProtection="1">
      <alignment horizontal="right"/>
      <protection locked="0"/>
    </xf>
    <xf numFmtId="3" fontId="1" fillId="0" borderId="20" xfId="0" applyNumberFormat="1" applyFont="1" applyBorder="1" applyAlignment="1" applyProtection="1">
      <alignment horizontal="right"/>
      <protection locked="0"/>
    </xf>
    <xf numFmtId="3" fontId="12" fillId="0" borderId="20" xfId="0" applyNumberFormat="1" applyFont="1" applyBorder="1" applyAlignment="1" applyProtection="1">
      <alignment horizontal="right"/>
      <protection locked="0"/>
    </xf>
    <xf numFmtId="0" fontId="11" fillId="0" borderId="0" xfId="64">
      <alignment/>
      <protection/>
    </xf>
    <xf numFmtId="0" fontId="11" fillId="0" borderId="0" xfId="64" applyFont="1" applyAlignment="1">
      <alignment horizontal="center"/>
      <protection/>
    </xf>
    <xf numFmtId="0" fontId="11" fillId="0" borderId="0" xfId="64" applyAlignment="1">
      <alignment horizontal="center"/>
      <protection/>
    </xf>
    <xf numFmtId="0" fontId="47" fillId="0" borderId="0" xfId="64" applyFont="1" applyAlignment="1">
      <alignment horizontal="center" vertical="center"/>
      <protection/>
    </xf>
    <xf numFmtId="0" fontId="14" fillId="0" borderId="0" xfId="64" applyFont="1" applyAlignment="1">
      <alignment horizontal="center" vertical="center"/>
      <protection/>
    </xf>
    <xf numFmtId="0" fontId="11" fillId="0" borderId="27" xfId="64" applyBorder="1">
      <alignment/>
      <protection/>
    </xf>
    <xf numFmtId="0" fontId="14" fillId="0" borderId="0" xfId="64" applyFont="1" applyAlignment="1">
      <alignment horizontal="right"/>
      <protection/>
    </xf>
    <xf numFmtId="0" fontId="48" fillId="0" borderId="13" xfId="64" applyFont="1" applyBorder="1" applyAlignment="1">
      <alignment vertical="center"/>
      <protection/>
    </xf>
    <xf numFmtId="3" fontId="48" fillId="0" borderId="12" xfId="64" applyNumberFormat="1" applyFont="1" applyBorder="1">
      <alignment/>
      <protection/>
    </xf>
    <xf numFmtId="3" fontId="34" fillId="0" borderId="12" xfId="64" applyNumberFormat="1" applyFont="1" applyBorder="1">
      <alignment/>
      <protection/>
    </xf>
    <xf numFmtId="3" fontId="48" fillId="0" borderId="13" xfId="64" applyNumberFormat="1" applyFont="1" applyBorder="1">
      <alignment/>
      <protection/>
    </xf>
    <xf numFmtId="3" fontId="34" fillId="0" borderId="13" xfId="64" applyNumberFormat="1" applyFont="1" applyBorder="1">
      <alignment/>
      <protection/>
    </xf>
    <xf numFmtId="0" fontId="49" fillId="0" borderId="0" xfId="64" applyFont="1">
      <alignment/>
      <protection/>
    </xf>
    <xf numFmtId="3" fontId="49" fillId="0" borderId="0" xfId="64" applyNumberFormat="1" applyFont="1">
      <alignment/>
      <protection/>
    </xf>
    <xf numFmtId="0" fontId="14" fillId="0" borderId="0" xfId="64" applyFont="1">
      <alignment/>
      <protection/>
    </xf>
    <xf numFmtId="0" fontId="11" fillId="0" borderId="0" xfId="64" applyAlignment="1">
      <alignment/>
      <protection/>
    </xf>
    <xf numFmtId="0" fontId="34" fillId="0" borderId="10" xfId="64" applyFont="1" applyBorder="1" applyAlignment="1">
      <alignment horizontal="center"/>
      <protection/>
    </xf>
    <xf numFmtId="0" fontId="34" fillId="0" borderId="0" xfId="64" applyFont="1" applyAlignment="1">
      <alignment horizontal="center"/>
      <protection/>
    </xf>
    <xf numFmtId="0" fontId="48" fillId="0" borderId="26" xfId="64" applyFont="1" applyBorder="1" applyAlignment="1">
      <alignment/>
      <protection/>
    </xf>
    <xf numFmtId="3" fontId="48" fillId="0" borderId="43" xfId="64" applyNumberFormat="1" applyFont="1" applyBorder="1">
      <alignment/>
      <protection/>
    </xf>
    <xf numFmtId="0" fontId="48" fillId="0" borderId="29" xfId="64" applyFont="1" applyBorder="1" applyAlignment="1">
      <alignment/>
      <protection/>
    </xf>
    <xf numFmtId="3" fontId="48" fillId="0" borderId="26" xfId="64" applyNumberFormat="1" applyFont="1" applyBorder="1">
      <alignment/>
      <protection/>
    </xf>
    <xf numFmtId="3" fontId="48" fillId="0" borderId="29" xfId="64" applyNumberFormat="1" applyFont="1" applyBorder="1">
      <alignment/>
      <protection/>
    </xf>
    <xf numFmtId="0" fontId="34" fillId="0" borderId="11" xfId="64" applyFont="1" applyBorder="1" applyAlignment="1">
      <alignment horizontal="center"/>
      <protection/>
    </xf>
    <xf numFmtId="0" fontId="48" fillId="0" borderId="0" xfId="64" applyFont="1" applyBorder="1">
      <alignment/>
      <protection/>
    </xf>
    <xf numFmtId="0" fontId="11" fillId="0" borderId="0" xfId="64" applyBorder="1">
      <alignment/>
      <protection/>
    </xf>
    <xf numFmtId="0" fontId="34" fillId="0" borderId="0" xfId="64" applyFont="1" applyBorder="1" applyAlignment="1">
      <alignment horizontal="center"/>
      <protection/>
    </xf>
    <xf numFmtId="0" fontId="11" fillId="0" borderId="0" xfId="64" applyFont="1">
      <alignment/>
      <protection/>
    </xf>
    <xf numFmtId="0" fontId="50" fillId="0" borderId="13" xfId="68" applyFont="1" applyBorder="1" applyAlignment="1">
      <alignment vertical="center"/>
      <protection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11" fillId="0" borderId="13" xfId="68" applyFont="1" applyBorder="1" applyAlignment="1">
      <alignment horizontal="right" vertical="center"/>
      <protection/>
    </xf>
    <xf numFmtId="1" fontId="11" fillId="0" borderId="13" xfId="68" applyNumberFormat="1" applyFont="1" applyBorder="1" applyAlignment="1">
      <alignment horizontal="right" vertical="center"/>
      <protection/>
    </xf>
    <xf numFmtId="0" fontId="11" fillId="0" borderId="13" xfId="68" applyFont="1" applyFill="1" applyBorder="1" applyAlignment="1">
      <alignment vertical="center"/>
      <protection/>
    </xf>
    <xf numFmtId="0" fontId="11" fillId="0" borderId="13" xfId="68" applyFont="1" applyBorder="1" applyAlignment="1">
      <alignment vertical="center"/>
      <protection/>
    </xf>
    <xf numFmtId="3" fontId="11" fillId="0" borderId="13" xfId="68" applyNumberFormat="1" applyBorder="1" applyAlignment="1">
      <alignment vertical="center"/>
      <protection/>
    </xf>
    <xf numFmtId="3" fontId="11" fillId="0" borderId="13" xfId="68" applyNumberFormat="1" applyFont="1" applyBorder="1" applyAlignment="1">
      <alignment vertical="center"/>
      <protection/>
    </xf>
    <xf numFmtId="3" fontId="44" fillId="0" borderId="13" xfId="68" applyNumberFormat="1" applyFont="1" applyFill="1" applyBorder="1" applyAlignment="1">
      <alignment vertical="center"/>
      <protection/>
    </xf>
    <xf numFmtId="3" fontId="44" fillId="0" borderId="13" xfId="68" applyNumberFormat="1" applyFont="1" applyBorder="1" applyAlignment="1">
      <alignment vertical="center"/>
      <protection/>
    </xf>
    <xf numFmtId="0" fontId="14" fillId="0" borderId="13" xfId="68" applyFont="1" applyBorder="1">
      <alignment/>
      <protection/>
    </xf>
    <xf numFmtId="3" fontId="11" fillId="0" borderId="13" xfId="68" applyNumberFormat="1" applyFont="1" applyBorder="1" applyAlignment="1">
      <alignment horizontal="right" vertical="center"/>
      <protection/>
    </xf>
    <xf numFmtId="3" fontId="38" fillId="0" borderId="11" xfId="62" applyNumberFormat="1" applyFont="1" applyBorder="1">
      <alignment/>
      <protection/>
    </xf>
    <xf numFmtId="3" fontId="1" fillId="0" borderId="24" xfId="63" applyNumberFormat="1" applyFont="1" applyBorder="1" applyAlignment="1">
      <alignment/>
      <protection/>
    </xf>
    <xf numFmtId="3" fontId="1" fillId="0" borderId="21" xfId="63" applyNumberFormat="1" applyFont="1" applyBorder="1" applyAlignment="1">
      <alignment/>
      <protection/>
    </xf>
    <xf numFmtId="3" fontId="1" fillId="0" borderId="20" xfId="63" applyNumberFormat="1" applyFont="1" applyBorder="1" applyAlignment="1">
      <alignment/>
      <protection/>
    </xf>
    <xf numFmtId="3" fontId="2" fillId="0" borderId="21" xfId="63" applyNumberFormat="1" applyFont="1" applyBorder="1" applyAlignment="1">
      <alignment/>
      <protection/>
    </xf>
    <xf numFmtId="3" fontId="2" fillId="0" borderId="44" xfId="63" applyNumberFormat="1" applyFont="1" applyBorder="1" applyAlignment="1">
      <alignment/>
      <protection/>
    </xf>
    <xf numFmtId="0" fontId="2" fillId="0" borderId="19" xfId="63" applyFont="1" applyBorder="1" applyAlignment="1">
      <alignment/>
      <protection/>
    </xf>
    <xf numFmtId="3" fontId="2" fillId="0" borderId="26" xfId="0" applyNumberFormat="1" applyFont="1" applyBorder="1" applyAlignment="1">
      <alignment/>
    </xf>
    <xf numFmtId="0" fontId="39" fillId="0" borderId="29" xfId="62" applyFont="1" applyBorder="1">
      <alignment/>
      <protection/>
    </xf>
    <xf numFmtId="0" fontId="35" fillId="0" borderId="32" xfId="62" applyFont="1" applyBorder="1" applyAlignment="1">
      <alignment vertical="center"/>
      <protection/>
    </xf>
    <xf numFmtId="3" fontId="35" fillId="0" borderId="32" xfId="62" applyNumberFormat="1" applyFont="1" applyBorder="1" applyAlignment="1">
      <alignment vertical="center"/>
      <protection/>
    </xf>
    <xf numFmtId="0" fontId="35" fillId="0" borderId="33" xfId="62" applyFont="1" applyBorder="1" applyAlignment="1">
      <alignment vertical="center"/>
      <protection/>
    </xf>
    <xf numFmtId="3" fontId="35" fillId="0" borderId="37" xfId="62" applyNumberFormat="1" applyFont="1" applyBorder="1" applyAlignment="1">
      <alignment vertical="center"/>
      <protection/>
    </xf>
    <xf numFmtId="0" fontId="35" fillId="0" borderId="45" xfId="62" applyFont="1" applyBorder="1" applyAlignment="1">
      <alignment vertical="center"/>
      <protection/>
    </xf>
    <xf numFmtId="0" fontId="35" fillId="0" borderId="39" xfId="62" applyFont="1" applyBorder="1" applyAlignment="1">
      <alignment vertical="center"/>
      <protection/>
    </xf>
    <xf numFmtId="3" fontId="35" fillId="0" borderId="39" xfId="62" applyNumberFormat="1" applyFont="1" applyBorder="1" applyAlignment="1">
      <alignment vertical="center"/>
      <protection/>
    </xf>
    <xf numFmtId="3" fontId="35" fillId="0" borderId="13" xfId="62" applyNumberFormat="1" applyFont="1" applyBorder="1" applyAlignment="1">
      <alignment vertical="center"/>
      <protection/>
    </xf>
    <xf numFmtId="0" fontId="35" fillId="0" borderId="34" xfId="62" applyFont="1" applyBorder="1" applyAlignment="1">
      <alignment vertical="center"/>
      <protection/>
    </xf>
    <xf numFmtId="3" fontId="35" fillId="0" borderId="34" xfId="62" applyNumberFormat="1" applyFont="1" applyBorder="1" applyAlignment="1">
      <alignment vertical="center"/>
      <protection/>
    </xf>
    <xf numFmtId="0" fontId="39" fillId="0" borderId="13" xfId="62" applyFont="1" applyBorder="1" applyAlignment="1">
      <alignment vertical="center"/>
      <protection/>
    </xf>
    <xf numFmtId="3" fontId="39" fillId="0" borderId="13" xfId="62" applyNumberFormat="1" applyFont="1" applyBorder="1" applyAlignment="1">
      <alignment vertical="center"/>
      <protection/>
    </xf>
    <xf numFmtId="0" fontId="39" fillId="0" borderId="32" xfId="62" applyFont="1" applyBorder="1" applyAlignment="1">
      <alignment vertical="center"/>
      <protection/>
    </xf>
    <xf numFmtId="3" fontId="35" fillId="0" borderId="10" xfId="62" applyNumberFormat="1" applyFont="1" applyBorder="1" applyAlignment="1">
      <alignment vertical="center"/>
      <protection/>
    </xf>
    <xf numFmtId="3" fontId="1" fillId="0" borderId="16" xfId="63" applyNumberFormat="1" applyFont="1" applyBorder="1" applyAlignment="1">
      <alignment vertical="center"/>
      <protection/>
    </xf>
    <xf numFmtId="0" fontId="3" fillId="0" borderId="16" xfId="63" applyFont="1" applyBorder="1" applyAlignment="1">
      <alignment vertical="center"/>
      <protection/>
    </xf>
    <xf numFmtId="3" fontId="3" fillId="0" borderId="16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6" xfId="63" applyFont="1" applyBorder="1" applyAlignment="1">
      <alignment/>
      <protection/>
    </xf>
    <xf numFmtId="0" fontId="3" fillId="0" borderId="18" xfId="63" applyFont="1" applyBorder="1" applyAlignment="1">
      <alignment/>
      <protection/>
    </xf>
    <xf numFmtId="3" fontId="36" fillId="0" borderId="14" xfId="63" applyNumberFormat="1" applyFont="1" applyBorder="1" applyAlignment="1">
      <alignment/>
      <protection/>
    </xf>
    <xf numFmtId="3" fontId="12" fillId="0" borderId="14" xfId="63" applyNumberFormat="1" applyFont="1" applyBorder="1" applyAlignment="1">
      <alignment/>
      <protection/>
    </xf>
    <xf numFmtId="0" fontId="3" fillId="0" borderId="14" xfId="63" applyFont="1" applyBorder="1" applyAlignment="1">
      <alignment vertical="center"/>
      <protection/>
    </xf>
    <xf numFmtId="0" fontId="12" fillId="0" borderId="14" xfId="63" applyFont="1" applyBorder="1" applyAlignment="1">
      <alignment vertical="center"/>
      <protection/>
    </xf>
    <xf numFmtId="3" fontId="12" fillId="0" borderId="14" xfId="63" applyNumberFormat="1" applyFont="1" applyBorder="1" applyAlignment="1">
      <alignment vertical="center"/>
      <protection/>
    </xf>
    <xf numFmtId="0" fontId="12" fillId="0" borderId="16" xfId="63" applyFont="1" applyBorder="1" applyAlignment="1">
      <alignment vertical="center"/>
      <protection/>
    </xf>
    <xf numFmtId="3" fontId="12" fillId="0" borderId="16" xfId="63" applyNumberFormat="1" applyFont="1" applyBorder="1" applyAlignment="1">
      <alignment vertical="center"/>
      <protection/>
    </xf>
    <xf numFmtId="3" fontId="2" fillId="0" borderId="20" xfId="63" applyNumberFormat="1" applyFont="1" applyBorder="1" applyAlignment="1">
      <alignment/>
      <protection/>
    </xf>
    <xf numFmtId="0" fontId="12" fillId="0" borderId="19" xfId="63" applyFont="1" applyBorder="1" applyAlignment="1">
      <alignment/>
      <protection/>
    </xf>
    <xf numFmtId="3" fontId="12" fillId="0" borderId="19" xfId="63" applyNumberFormat="1" applyFont="1" applyBorder="1" applyAlignment="1">
      <alignment/>
      <protection/>
    </xf>
    <xf numFmtId="0" fontId="12" fillId="0" borderId="14" xfId="63" applyFont="1" applyBorder="1" applyAlignment="1">
      <alignment/>
      <protection/>
    </xf>
    <xf numFmtId="3" fontId="2" fillId="0" borderId="24" xfId="63" applyNumberFormat="1" applyFont="1" applyBorder="1" applyAlignment="1">
      <alignment/>
      <protection/>
    </xf>
    <xf numFmtId="3" fontId="1" fillId="0" borderId="14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3" fontId="2" fillId="0" borderId="13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51" fillId="0" borderId="16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3" fontId="3" fillId="0" borderId="14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3" fontId="2" fillId="0" borderId="14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3" fontId="3" fillId="0" borderId="16" xfId="0" applyNumberFormat="1" applyFont="1" applyBorder="1" applyAlignment="1">
      <alignment horizontal="right" vertical="center"/>
    </xf>
    <xf numFmtId="3" fontId="39" fillId="0" borderId="34" xfId="62" applyNumberFormat="1" applyFont="1" applyBorder="1" applyAlignment="1">
      <alignment vertical="center"/>
      <protection/>
    </xf>
    <xf numFmtId="3" fontId="39" fillId="0" borderId="32" xfId="62" applyNumberFormat="1" applyFont="1" applyBorder="1" applyAlignment="1">
      <alignment vertical="center"/>
      <protection/>
    </xf>
    <xf numFmtId="9" fontId="2" fillId="0" borderId="16" xfId="0" applyNumberFormat="1" applyFont="1" applyBorder="1" applyAlignment="1">
      <alignment/>
    </xf>
    <xf numFmtId="9" fontId="1" fillId="0" borderId="12" xfId="0" applyNumberFormat="1" applyFont="1" applyBorder="1" applyAlignment="1">
      <alignment horizontal="right" vertical="center"/>
    </xf>
    <xf numFmtId="9" fontId="2" fillId="0" borderId="12" xfId="0" applyNumberFormat="1" applyFont="1" applyBorder="1" applyAlignment="1">
      <alignment horizontal="right" vertical="center"/>
    </xf>
    <xf numFmtId="0" fontId="1" fillId="0" borderId="23" xfId="63" applyFont="1" applyBorder="1" applyAlignment="1">
      <alignment horizontal="center"/>
      <protection/>
    </xf>
    <xf numFmtId="0" fontId="3" fillId="0" borderId="26" xfId="63" applyFont="1" applyBorder="1" applyAlignment="1">
      <alignment/>
      <protection/>
    </xf>
    <xf numFmtId="0" fontId="2" fillId="0" borderId="26" xfId="63" applyFont="1" applyBorder="1" applyAlignment="1">
      <alignment/>
      <protection/>
    </xf>
    <xf numFmtId="3" fontId="1" fillId="0" borderId="26" xfId="63" applyNumberFormat="1" applyFont="1" applyBorder="1" applyAlignment="1">
      <alignment/>
      <protection/>
    </xf>
    <xf numFmtId="3" fontId="4" fillId="0" borderId="26" xfId="63" applyNumberFormat="1" applyFont="1" applyBorder="1" applyAlignment="1">
      <alignment/>
      <protection/>
    </xf>
    <xf numFmtId="3" fontId="4" fillId="0" borderId="26" xfId="63" applyNumberFormat="1" applyFont="1" applyBorder="1" applyAlignment="1">
      <alignment/>
      <protection/>
    </xf>
    <xf numFmtId="3" fontId="4" fillId="0" borderId="23" xfId="63" applyNumberFormat="1" applyFont="1" applyBorder="1" applyAlignment="1">
      <alignment/>
      <protection/>
    </xf>
    <xf numFmtId="3" fontId="1" fillId="0" borderId="23" xfId="63" applyNumberFormat="1" applyFont="1" applyBorder="1" applyAlignment="1">
      <alignment/>
      <protection/>
    </xf>
    <xf numFmtId="3" fontId="1" fillId="0" borderId="23" xfId="63" applyNumberFormat="1" applyFont="1" applyBorder="1" applyAlignment="1">
      <alignment/>
      <protection/>
    </xf>
    <xf numFmtId="3" fontId="2" fillId="0" borderId="26" xfId="63" applyNumberFormat="1" applyFont="1" applyBorder="1" applyAlignment="1">
      <alignment/>
      <protection/>
    </xf>
    <xf numFmtId="3" fontId="2" fillId="0" borderId="23" xfId="63" applyNumberFormat="1" applyFont="1" applyBorder="1" applyAlignment="1">
      <alignment/>
      <protection/>
    </xf>
    <xf numFmtId="3" fontId="1" fillId="0" borderId="21" xfId="63" applyNumberFormat="1" applyFont="1" applyBorder="1" applyAlignment="1">
      <alignment/>
      <protection/>
    </xf>
    <xf numFmtId="3" fontId="2" fillId="0" borderId="26" xfId="63" applyNumberFormat="1" applyFont="1" applyBorder="1" applyAlignment="1">
      <alignment/>
      <protection/>
    </xf>
    <xf numFmtId="3" fontId="1" fillId="0" borderId="26" xfId="63" applyNumberFormat="1" applyFont="1" applyBorder="1" applyAlignment="1">
      <alignment/>
      <protection/>
    </xf>
    <xf numFmtId="3" fontId="2" fillId="0" borderId="23" xfId="63" applyNumberFormat="1" applyFont="1" applyBorder="1" applyAlignment="1">
      <alignment/>
      <protection/>
    </xf>
    <xf numFmtId="3" fontId="4" fillId="0" borderId="22" xfId="63" applyNumberFormat="1" applyFont="1" applyBorder="1" applyAlignment="1">
      <alignment/>
      <protection/>
    </xf>
    <xf numFmtId="3" fontId="1" fillId="0" borderId="22" xfId="63" applyNumberFormat="1" applyFont="1" applyBorder="1" applyAlignment="1">
      <alignment/>
      <protection/>
    </xf>
    <xf numFmtId="3" fontId="3" fillId="0" borderId="21" xfId="63" applyNumberFormat="1" applyFont="1" applyBorder="1" applyAlignment="1">
      <alignment vertical="center"/>
      <protection/>
    </xf>
    <xf numFmtId="3" fontId="2" fillId="0" borderId="22" xfId="63" applyNumberFormat="1" applyFont="1" applyBorder="1" applyAlignment="1">
      <alignment/>
      <protection/>
    </xf>
    <xf numFmtId="3" fontId="1" fillId="0" borderId="46" xfId="63" applyNumberFormat="1" applyFont="1" applyBorder="1" applyAlignment="1">
      <alignment/>
      <protection/>
    </xf>
    <xf numFmtId="3" fontId="1" fillId="0" borderId="22" xfId="63" applyNumberFormat="1" applyFont="1" applyBorder="1" applyAlignment="1">
      <alignment/>
      <protection/>
    </xf>
    <xf numFmtId="3" fontId="1" fillId="0" borderId="20" xfId="63" applyNumberFormat="1" applyFont="1" applyBorder="1" applyAlignment="1">
      <alignment/>
      <protection/>
    </xf>
    <xf numFmtId="3" fontId="12" fillId="0" borderId="21" xfId="63" applyNumberFormat="1" applyFont="1" applyBorder="1" applyAlignment="1">
      <alignment/>
      <protection/>
    </xf>
    <xf numFmtId="3" fontId="3" fillId="0" borderId="22" xfId="63" applyNumberFormat="1" applyFont="1" applyBorder="1" applyAlignment="1">
      <alignment vertical="center"/>
      <protection/>
    </xf>
    <xf numFmtId="3" fontId="1" fillId="0" borderId="25" xfId="63" applyNumberFormat="1" applyFont="1" applyBorder="1" applyAlignment="1">
      <alignment/>
      <protection/>
    </xf>
    <xf numFmtId="3" fontId="1" fillId="0" borderId="46" xfId="63" applyNumberFormat="1" applyFont="1" applyBorder="1" applyAlignment="1">
      <alignment/>
      <protection/>
    </xf>
    <xf numFmtId="3" fontId="12" fillId="0" borderId="21" xfId="63" applyNumberFormat="1" applyFont="1" applyBorder="1" applyAlignment="1">
      <alignment vertical="center"/>
      <protection/>
    </xf>
    <xf numFmtId="3" fontId="2" fillId="0" borderId="46" xfId="63" applyNumberFormat="1" applyFont="1" applyBorder="1" applyAlignment="1">
      <alignment/>
      <protection/>
    </xf>
    <xf numFmtId="3" fontId="3" fillId="0" borderId="21" xfId="63" applyNumberFormat="1" applyFont="1" applyBorder="1" applyAlignment="1">
      <alignment/>
      <protection/>
    </xf>
    <xf numFmtId="3" fontId="3" fillId="0" borderId="25" xfId="63" applyNumberFormat="1" applyFont="1" applyBorder="1" applyAlignment="1">
      <alignment/>
      <protection/>
    </xf>
    <xf numFmtId="3" fontId="1" fillId="0" borderId="23" xfId="63" applyNumberFormat="1" applyFont="1" applyBorder="1">
      <alignment/>
      <protection/>
    </xf>
    <xf numFmtId="3" fontId="2" fillId="0" borderId="26" xfId="63" applyNumberFormat="1" applyFont="1" applyBorder="1">
      <alignment/>
      <protection/>
    </xf>
    <xf numFmtId="3" fontId="1" fillId="0" borderId="21" xfId="63" applyNumberFormat="1" applyFont="1" applyBorder="1">
      <alignment/>
      <protection/>
    </xf>
    <xf numFmtId="3" fontId="1" fillId="0" borderId="20" xfId="63" applyNumberFormat="1" applyFont="1" applyBorder="1">
      <alignment/>
      <protection/>
    </xf>
    <xf numFmtId="3" fontId="1" fillId="0" borderId="22" xfId="63" applyNumberFormat="1" applyFont="1" applyBorder="1">
      <alignment/>
      <protection/>
    </xf>
    <xf numFmtId="3" fontId="1" fillId="0" borderId="24" xfId="63" applyNumberFormat="1" applyFont="1" applyBorder="1">
      <alignment/>
      <protection/>
    </xf>
    <xf numFmtId="3" fontId="2" fillId="0" borderId="25" xfId="63" applyNumberFormat="1" applyFont="1" applyBorder="1">
      <alignment/>
      <protection/>
    </xf>
    <xf numFmtId="3" fontId="2" fillId="0" borderId="46" xfId="63" applyNumberFormat="1" applyFont="1" applyBorder="1">
      <alignment/>
      <protection/>
    </xf>
    <xf numFmtId="3" fontId="1" fillId="0" borderId="25" xfId="63" applyNumberFormat="1" applyFont="1" applyBorder="1">
      <alignment/>
      <protection/>
    </xf>
    <xf numFmtId="3" fontId="3" fillId="0" borderId="20" xfId="63" applyNumberFormat="1" applyFont="1" applyBorder="1" applyAlignment="1">
      <alignment/>
      <protection/>
    </xf>
    <xf numFmtId="3" fontId="2" fillId="0" borderId="25" xfId="63" applyNumberFormat="1" applyFont="1" applyBorder="1" applyAlignment="1">
      <alignment/>
      <protection/>
    </xf>
    <xf numFmtId="3" fontId="1" fillId="0" borderId="25" xfId="63" applyNumberFormat="1" applyFont="1" applyBorder="1" applyAlignment="1">
      <alignment/>
      <protection/>
    </xf>
    <xf numFmtId="0" fontId="0" fillId="0" borderId="13" xfId="63" applyFont="1" applyBorder="1" applyAlignment="1">
      <alignment/>
      <protection/>
    </xf>
    <xf numFmtId="9" fontId="1" fillId="0" borderId="13" xfId="63" applyNumberFormat="1" applyFont="1" applyBorder="1" applyAlignment="1">
      <alignment/>
      <protection/>
    </xf>
    <xf numFmtId="9" fontId="2" fillId="0" borderId="13" xfId="63" applyNumberFormat="1" applyFont="1" applyBorder="1" applyAlignment="1">
      <alignment/>
      <protection/>
    </xf>
    <xf numFmtId="9" fontId="1" fillId="0" borderId="12" xfId="63" applyNumberFormat="1" applyFont="1" applyBorder="1" applyAlignment="1">
      <alignment/>
      <protection/>
    </xf>
    <xf numFmtId="9" fontId="1" fillId="0" borderId="14" xfId="63" applyNumberFormat="1" applyFont="1" applyBorder="1" applyAlignment="1">
      <alignment/>
      <protection/>
    </xf>
    <xf numFmtId="9" fontId="2" fillId="0" borderId="18" xfId="63" applyNumberFormat="1" applyFont="1" applyBorder="1" applyAlignment="1">
      <alignment/>
      <protection/>
    </xf>
    <xf numFmtId="9" fontId="1" fillId="0" borderId="18" xfId="63" applyNumberFormat="1" applyFont="1" applyBorder="1" applyAlignment="1">
      <alignment/>
      <protection/>
    </xf>
    <xf numFmtId="3" fontId="2" fillId="0" borderId="13" xfId="63" applyNumberFormat="1" applyFont="1" applyBorder="1" applyAlignment="1">
      <alignment horizontal="right"/>
      <protection/>
    </xf>
    <xf numFmtId="9" fontId="2" fillId="0" borderId="12" xfId="63" applyNumberFormat="1" applyFont="1" applyBorder="1" applyAlignment="1">
      <alignment/>
      <protection/>
    </xf>
    <xf numFmtId="9" fontId="2" fillId="0" borderId="14" xfId="63" applyNumberFormat="1" applyFont="1" applyBorder="1" applyAlignment="1">
      <alignment/>
      <protection/>
    </xf>
    <xf numFmtId="3" fontId="1" fillId="0" borderId="14" xfId="63" applyNumberFormat="1" applyFont="1" applyBorder="1" applyAlignment="1">
      <alignment vertical="center"/>
      <protection/>
    </xf>
    <xf numFmtId="0" fontId="1" fillId="0" borderId="17" xfId="63" applyFont="1" applyBorder="1" applyAlignment="1">
      <alignment/>
      <protection/>
    </xf>
    <xf numFmtId="0" fontId="1" fillId="0" borderId="18" xfId="63" applyFont="1" applyBorder="1" applyAlignment="1">
      <alignment/>
      <protection/>
    </xf>
    <xf numFmtId="3" fontId="52" fillId="0" borderId="12" xfId="63" applyNumberFormat="1" applyFont="1" applyBorder="1" applyAlignment="1">
      <alignment/>
      <protection/>
    </xf>
    <xf numFmtId="3" fontId="52" fillId="0" borderId="11" xfId="63" applyNumberFormat="1" applyFont="1" applyBorder="1" applyAlignment="1">
      <alignment/>
      <protection/>
    </xf>
    <xf numFmtId="3" fontId="1" fillId="0" borderId="12" xfId="0" applyNumberFormat="1" applyFont="1" applyBorder="1" applyAlignment="1">
      <alignment horizontal="center"/>
    </xf>
    <xf numFmtId="9" fontId="1" fillId="0" borderId="13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9" fontId="2" fillId="0" borderId="13" xfId="0" applyNumberFormat="1" applyFont="1" applyBorder="1" applyAlignment="1">
      <alignment/>
    </xf>
    <xf numFmtId="9" fontId="1" fillId="0" borderId="12" xfId="0" applyNumberFormat="1" applyFont="1" applyBorder="1" applyAlignment="1">
      <alignment/>
    </xf>
    <xf numFmtId="3" fontId="39" fillId="0" borderId="12" xfId="0" applyNumberFormat="1" applyFont="1" applyBorder="1" applyAlignment="1">
      <alignment/>
    </xf>
    <xf numFmtId="3" fontId="39" fillId="0" borderId="18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14" fillId="0" borderId="27" xfId="62" applyFont="1" applyBorder="1" applyAlignment="1">
      <alignment horizontal="center" vertical="center"/>
      <protection/>
    </xf>
    <xf numFmtId="0" fontId="14" fillId="0" borderId="0" xfId="62" applyFont="1" applyAlignment="1">
      <alignment horizontal="right"/>
      <protection/>
    </xf>
    <xf numFmtId="3" fontId="39" fillId="0" borderId="11" xfId="0" applyNumberFormat="1" applyFont="1" applyBorder="1" applyAlignment="1">
      <alignment horizontal="right"/>
    </xf>
    <xf numFmtId="3" fontId="39" fillId="0" borderId="11" xfId="0" applyNumberFormat="1" applyFont="1" applyBorder="1" applyAlignment="1" applyProtection="1">
      <alignment horizontal="center"/>
      <protection locked="0"/>
    </xf>
    <xf numFmtId="0" fontId="38" fillId="0" borderId="11" xfId="0" applyFont="1" applyBorder="1" applyAlignment="1" applyProtection="1">
      <alignment horizontal="center"/>
      <protection locked="0"/>
    </xf>
    <xf numFmtId="0" fontId="38" fillId="0" borderId="16" xfId="0" applyFont="1" applyBorder="1" applyAlignment="1" applyProtection="1">
      <alignment horizontal="center"/>
      <protection locked="0"/>
    </xf>
    <xf numFmtId="0" fontId="40" fillId="0" borderId="12" xfId="0" applyFont="1" applyBorder="1" applyAlignment="1">
      <alignment/>
    </xf>
    <xf numFmtId="0" fontId="40" fillId="0" borderId="11" xfId="0" applyFont="1" applyBorder="1" applyAlignment="1">
      <alignment/>
    </xf>
    <xf numFmtId="9" fontId="4" fillId="0" borderId="18" xfId="0" applyNumberFormat="1" applyFont="1" applyBorder="1" applyAlignment="1">
      <alignment/>
    </xf>
    <xf numFmtId="0" fontId="14" fillId="0" borderId="16" xfId="69" applyFont="1" applyBorder="1" applyAlignment="1">
      <alignment horizontal="center"/>
      <protection/>
    </xf>
    <xf numFmtId="9" fontId="8" fillId="0" borderId="11" xfId="69" applyNumberFormat="1" applyFont="1" applyBorder="1">
      <alignment/>
      <protection/>
    </xf>
    <xf numFmtId="9" fontId="10" fillId="0" borderId="13" xfId="69" applyNumberFormat="1" applyFont="1" applyBorder="1">
      <alignment/>
      <protection/>
    </xf>
    <xf numFmtId="0" fontId="14" fillId="0" borderId="27" xfId="69" applyFont="1" applyBorder="1" applyAlignment="1">
      <alignment horizontal="right"/>
      <protection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4" xfId="0" applyFont="1" applyBorder="1" applyAlignment="1">
      <alignment/>
    </xf>
    <xf numFmtId="164" fontId="1" fillId="0" borderId="27" xfId="0" applyNumberFormat="1" applyFont="1" applyBorder="1" applyAlignment="1">
      <alignment horizontal="right"/>
    </xf>
    <xf numFmtId="3" fontId="52" fillId="0" borderId="13" xfId="0" applyNumberFormat="1" applyFont="1" applyBorder="1" applyAlignment="1">
      <alignment horizontal="center"/>
    </xf>
    <xf numFmtId="3" fontId="40" fillId="0" borderId="12" xfId="0" applyNumberFormat="1" applyFont="1" applyBorder="1" applyAlignment="1">
      <alignment horizontal="center"/>
    </xf>
    <xf numFmtId="3" fontId="52" fillId="0" borderId="47" xfId="0" applyNumberFormat="1" applyFont="1" applyBorder="1" applyAlignment="1">
      <alignment horizontal="center"/>
    </xf>
    <xf numFmtId="3" fontId="52" fillId="0" borderId="17" xfId="0" applyNumberFormat="1" applyFont="1" applyBorder="1" applyAlignment="1">
      <alignment horizontal="center"/>
    </xf>
    <xf numFmtId="3" fontId="40" fillId="0" borderId="13" xfId="0" applyNumberFormat="1" applyFont="1" applyBorder="1" applyAlignment="1">
      <alignment horizontal="center"/>
    </xf>
    <xf numFmtId="3" fontId="52" fillId="0" borderId="16" xfId="0" applyNumberFormat="1" applyFont="1" applyBorder="1" applyAlignment="1">
      <alignment horizontal="center"/>
    </xf>
    <xf numFmtId="3" fontId="52" fillId="0" borderId="14" xfId="0" applyNumberFormat="1" applyFont="1" applyBorder="1" applyAlignment="1">
      <alignment horizontal="center"/>
    </xf>
    <xf numFmtId="3" fontId="40" fillId="0" borderId="10" xfId="0" applyNumberFormat="1" applyFont="1" applyBorder="1" applyAlignment="1">
      <alignment horizontal="center"/>
    </xf>
    <xf numFmtId="3" fontId="52" fillId="0" borderId="18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2" fillId="0" borderId="12" xfId="0" applyFont="1" applyBorder="1" applyAlignment="1">
      <alignment/>
    </xf>
    <xf numFmtId="0" fontId="40" fillId="0" borderId="0" xfId="0" applyFont="1" applyBorder="1" applyAlignment="1">
      <alignment/>
    </xf>
    <xf numFmtId="9" fontId="4" fillId="0" borderId="11" xfId="0" applyNumberFormat="1" applyFont="1" applyBorder="1" applyAlignment="1">
      <alignment horizontal="right"/>
    </xf>
    <xf numFmtId="9" fontId="1" fillId="0" borderId="13" xfId="0" applyNumberFormat="1" applyFont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9" fontId="1" fillId="0" borderId="11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0" fontId="34" fillId="0" borderId="20" xfId="64" applyFont="1" applyBorder="1" applyAlignment="1">
      <alignment horizontal="center"/>
      <protection/>
    </xf>
    <xf numFmtId="0" fontId="48" fillId="0" borderId="20" xfId="64" applyFont="1" applyBorder="1">
      <alignment/>
      <protection/>
    </xf>
    <xf numFmtId="0" fontId="34" fillId="0" borderId="43" xfId="64" applyFont="1" applyBorder="1" applyAlignment="1">
      <alignment horizontal="center"/>
      <protection/>
    </xf>
    <xf numFmtId="0" fontId="34" fillId="0" borderId="29" xfId="64" applyFont="1" applyBorder="1" applyAlignment="1">
      <alignment horizontal="center"/>
      <protection/>
    </xf>
    <xf numFmtId="0" fontId="34" fillId="0" borderId="13" xfId="64" applyFont="1" applyBorder="1" applyAlignment="1">
      <alignment horizontal="center"/>
      <protection/>
    </xf>
    <xf numFmtId="0" fontId="11" fillId="0" borderId="27" xfId="64" applyBorder="1" applyAlignment="1">
      <alignment/>
      <protection/>
    </xf>
    <xf numFmtId="0" fontId="11" fillId="0" borderId="0" xfId="66">
      <alignment/>
      <protection/>
    </xf>
    <xf numFmtId="0" fontId="35" fillId="0" borderId="0" xfId="66" applyFont="1" applyAlignment="1">
      <alignment horizontal="center"/>
      <protection/>
    </xf>
    <xf numFmtId="0" fontId="11" fillId="0" borderId="27" xfId="66" applyBorder="1">
      <alignment/>
      <protection/>
    </xf>
    <xf numFmtId="0" fontId="1" fillId="0" borderId="0" xfId="61" applyFont="1" applyBorder="1" applyAlignment="1">
      <alignment horizontal="right"/>
      <protection/>
    </xf>
    <xf numFmtId="0" fontId="49" fillId="0" borderId="15" xfId="66" applyFont="1" applyBorder="1">
      <alignment/>
      <protection/>
    </xf>
    <xf numFmtId="0" fontId="49" fillId="0" borderId="42" xfId="66" applyFont="1" applyBorder="1">
      <alignment/>
      <protection/>
    </xf>
    <xf numFmtId="0" fontId="49" fillId="0" borderId="35" xfId="66" applyFont="1" applyBorder="1">
      <alignment/>
      <protection/>
    </xf>
    <xf numFmtId="3" fontId="49" fillId="0" borderId="10" xfId="66" applyNumberFormat="1" applyFont="1" applyBorder="1">
      <alignment/>
      <protection/>
    </xf>
    <xf numFmtId="0" fontId="49" fillId="0" borderId="27" xfId="66" applyFont="1" applyBorder="1">
      <alignment/>
      <protection/>
    </xf>
    <xf numFmtId="0" fontId="49" fillId="0" borderId="30" xfId="66" applyFont="1" applyBorder="1">
      <alignment/>
      <protection/>
    </xf>
    <xf numFmtId="3" fontId="49" fillId="0" borderId="12" xfId="66" applyNumberFormat="1" applyFont="1" applyBorder="1">
      <alignment/>
      <protection/>
    </xf>
    <xf numFmtId="0" fontId="49" fillId="0" borderId="20" xfId="66" applyFont="1" applyBorder="1">
      <alignment/>
      <protection/>
    </xf>
    <xf numFmtId="0" fontId="49" fillId="0" borderId="0" xfId="66" applyFont="1" applyBorder="1">
      <alignment/>
      <protection/>
    </xf>
    <xf numFmtId="0" fontId="49" fillId="0" borderId="31" xfId="66" applyFont="1" applyBorder="1">
      <alignment/>
      <protection/>
    </xf>
    <xf numFmtId="3" fontId="49" fillId="0" borderId="11" xfId="66" applyNumberFormat="1" applyFont="1" applyBorder="1">
      <alignment/>
      <protection/>
    </xf>
    <xf numFmtId="0" fontId="49" fillId="0" borderId="22" xfId="66" applyFont="1" applyBorder="1">
      <alignment/>
      <protection/>
    </xf>
    <xf numFmtId="0" fontId="49" fillId="0" borderId="48" xfId="66" applyFont="1" applyBorder="1">
      <alignment/>
      <protection/>
    </xf>
    <xf numFmtId="0" fontId="49" fillId="0" borderId="41" xfId="66" applyFont="1" applyBorder="1">
      <alignment/>
      <protection/>
    </xf>
    <xf numFmtId="3" fontId="49" fillId="0" borderId="16" xfId="66" applyNumberFormat="1" applyFont="1" applyBorder="1">
      <alignment/>
      <protection/>
    </xf>
    <xf numFmtId="3" fontId="49" fillId="0" borderId="19" xfId="66" applyNumberFormat="1" applyFont="1" applyBorder="1">
      <alignment/>
      <protection/>
    </xf>
    <xf numFmtId="3" fontId="53" fillId="0" borderId="19" xfId="66" applyNumberFormat="1" applyFont="1" applyBorder="1" applyAlignment="1">
      <alignment vertical="center"/>
      <protection/>
    </xf>
    <xf numFmtId="3" fontId="53" fillId="0" borderId="10" xfId="66" applyNumberFormat="1" applyFont="1" applyBorder="1" applyAlignment="1">
      <alignment vertical="center"/>
      <protection/>
    </xf>
    <xf numFmtId="3" fontId="53" fillId="0" borderId="11" xfId="66" applyNumberFormat="1" applyFont="1" applyBorder="1" applyAlignment="1">
      <alignment vertical="center"/>
      <protection/>
    </xf>
    <xf numFmtId="3" fontId="53" fillId="0" borderId="16" xfId="66" applyNumberFormat="1" applyFont="1" applyBorder="1">
      <alignment/>
      <protection/>
    </xf>
    <xf numFmtId="3" fontId="53" fillId="0" borderId="11" xfId="66" applyNumberFormat="1" applyFont="1" applyBorder="1">
      <alignment/>
      <protection/>
    </xf>
    <xf numFmtId="3" fontId="35" fillId="0" borderId="13" xfId="68" applyNumberFormat="1" applyFont="1" applyBorder="1" applyAlignment="1">
      <alignment vertical="center"/>
      <protection/>
    </xf>
    <xf numFmtId="3" fontId="34" fillId="0" borderId="13" xfId="68" applyNumberFormat="1" applyFont="1" applyBorder="1" applyAlignment="1">
      <alignment vertical="center"/>
      <protection/>
    </xf>
    <xf numFmtId="0" fontId="56" fillId="0" borderId="13" xfId="68" applyFont="1" applyFill="1" applyBorder="1" applyAlignment="1">
      <alignment horizontal="left" vertical="center" wrapText="1"/>
      <protection/>
    </xf>
    <xf numFmtId="3" fontId="56" fillId="0" borderId="13" xfId="68" applyNumberFormat="1" applyFont="1" applyFill="1" applyBorder="1" applyAlignment="1">
      <alignment horizontal="right" vertical="center" wrapText="1"/>
      <protection/>
    </xf>
    <xf numFmtId="3" fontId="11" fillId="0" borderId="13" xfId="68" applyNumberFormat="1" applyFont="1" applyBorder="1" applyAlignment="1">
      <alignment horizontal="right" vertical="center"/>
      <protection/>
    </xf>
    <xf numFmtId="3" fontId="11" fillId="0" borderId="13" xfId="68" applyNumberFormat="1" applyFont="1" applyBorder="1" applyAlignment="1">
      <alignment vertical="center"/>
      <protection/>
    </xf>
    <xf numFmtId="3" fontId="11" fillId="0" borderId="13" xfId="68" applyNumberFormat="1" applyFont="1" applyBorder="1" applyAlignment="1">
      <alignment vertical="center"/>
      <protection/>
    </xf>
    <xf numFmtId="0" fontId="57" fillId="0" borderId="13" xfId="68" applyFont="1" applyFill="1" applyBorder="1" applyAlignment="1">
      <alignment horizontal="center" vertical="center" wrapText="1"/>
      <protection/>
    </xf>
    <xf numFmtId="3" fontId="56" fillId="0" borderId="13" xfId="68" applyNumberFormat="1" applyFont="1" applyFill="1" applyBorder="1" applyAlignment="1">
      <alignment horizontal="right" vertical="center"/>
      <protection/>
    </xf>
    <xf numFmtId="3" fontId="56" fillId="0" borderId="13" xfId="68" applyNumberFormat="1" applyFont="1" applyFill="1" applyBorder="1" applyAlignment="1">
      <alignment vertical="center"/>
      <protection/>
    </xf>
    <xf numFmtId="0" fontId="43" fillId="0" borderId="29" xfId="68" applyFont="1" applyFill="1" applyBorder="1" applyAlignment="1">
      <alignment horizontal="center" vertical="center" wrapText="1"/>
      <protection/>
    </xf>
    <xf numFmtId="0" fontId="11" fillId="0" borderId="29" xfId="68" applyFont="1" applyBorder="1">
      <alignment/>
      <protection/>
    </xf>
    <xf numFmtId="0" fontId="11" fillId="0" borderId="13" xfId="68" applyFont="1" applyBorder="1">
      <alignment/>
      <protection/>
    </xf>
    <xf numFmtId="0" fontId="14" fillId="0" borderId="13" xfId="68" applyFont="1" applyBorder="1" applyAlignment="1">
      <alignment vertical="center"/>
      <protection/>
    </xf>
    <xf numFmtId="3" fontId="14" fillId="0" borderId="13" xfId="68" applyNumberFormat="1" applyFont="1" applyBorder="1" applyAlignment="1">
      <alignment vertical="center"/>
      <protection/>
    </xf>
    <xf numFmtId="3" fontId="11" fillId="0" borderId="29" xfId="68" applyNumberFormat="1" applyFont="1" applyBorder="1">
      <alignment/>
      <protection/>
    </xf>
    <xf numFmtId="0" fontId="0" fillId="0" borderId="0" xfId="58">
      <alignment/>
      <protection/>
    </xf>
    <xf numFmtId="0" fontId="0" fillId="0" borderId="48" xfId="58" applyBorder="1">
      <alignment/>
      <protection/>
    </xf>
    <xf numFmtId="0" fontId="1" fillId="0" borderId="48" xfId="61" applyFont="1" applyBorder="1" applyAlignment="1">
      <alignment horizontal="right"/>
      <protection/>
    </xf>
    <xf numFmtId="0" fontId="35" fillId="0" borderId="16" xfId="58" applyFont="1" applyBorder="1" applyAlignment="1">
      <alignment horizontal="center"/>
      <protection/>
    </xf>
    <xf numFmtId="0" fontId="58" fillId="0" borderId="21" xfId="58" applyFont="1" applyBorder="1" applyAlignment="1">
      <alignment/>
      <protection/>
    </xf>
    <xf numFmtId="0" fontId="59" fillId="0" borderId="49" xfId="58" applyFont="1" applyBorder="1" applyAlignment="1">
      <alignment/>
      <protection/>
    </xf>
    <xf numFmtId="0" fontId="59" fillId="0" borderId="49" xfId="58" applyFont="1" applyBorder="1" applyAlignment="1">
      <alignment horizontal="center"/>
      <protection/>
    </xf>
    <xf numFmtId="0" fontId="59" fillId="0" borderId="49" xfId="58" applyFont="1" applyBorder="1">
      <alignment/>
      <protection/>
    </xf>
    <xf numFmtId="0" fontId="59" fillId="0" borderId="47" xfId="58" applyFont="1" applyBorder="1">
      <alignment/>
      <protection/>
    </xf>
    <xf numFmtId="0" fontId="58" fillId="0" borderId="22" xfId="58" applyFont="1" applyBorder="1" applyAlignment="1">
      <alignment vertical="center"/>
      <protection/>
    </xf>
    <xf numFmtId="0" fontId="58" fillId="0" borderId="41" xfId="58" applyFont="1" applyBorder="1">
      <alignment/>
      <protection/>
    </xf>
    <xf numFmtId="3" fontId="34" fillId="0" borderId="16" xfId="58" applyNumberFormat="1" applyFont="1" applyBorder="1">
      <alignment/>
      <protection/>
    </xf>
    <xf numFmtId="3" fontId="34" fillId="0" borderId="41" xfId="58" applyNumberFormat="1" applyFont="1" applyBorder="1">
      <alignment/>
      <protection/>
    </xf>
    <xf numFmtId="0" fontId="58" fillId="0" borderId="21" xfId="58" applyFont="1" applyBorder="1" applyAlignment="1">
      <alignment horizontal="left"/>
      <protection/>
    </xf>
    <xf numFmtId="0" fontId="48" fillId="0" borderId="49" xfId="58" applyFont="1" applyBorder="1">
      <alignment/>
      <protection/>
    </xf>
    <xf numFmtId="0" fontId="48" fillId="0" borderId="47" xfId="58" applyFont="1" applyBorder="1">
      <alignment/>
      <protection/>
    </xf>
    <xf numFmtId="0" fontId="58" fillId="0" borderId="22" xfId="58" applyFont="1" applyBorder="1">
      <alignment/>
      <protection/>
    </xf>
    <xf numFmtId="0" fontId="59" fillId="0" borderId="41" xfId="58" applyFont="1" applyBorder="1">
      <alignment/>
      <protection/>
    </xf>
    <xf numFmtId="0" fontId="0" fillId="0" borderId="0" xfId="58" applyBorder="1">
      <alignment/>
      <protection/>
    </xf>
    <xf numFmtId="0" fontId="60" fillId="0" borderId="11" xfId="63" applyFont="1" applyBorder="1" applyAlignment="1">
      <alignment/>
      <protection/>
    </xf>
    <xf numFmtId="0" fontId="41" fillId="0" borderId="0" xfId="68" applyFont="1">
      <alignment/>
      <protection/>
    </xf>
    <xf numFmtId="3" fontId="4" fillId="0" borderId="18" xfId="0" applyNumberFormat="1" applyFont="1" applyBorder="1" applyAlignment="1">
      <alignment/>
    </xf>
    <xf numFmtId="0" fontId="4" fillId="0" borderId="18" xfId="63" applyFont="1" applyBorder="1" applyAlignment="1">
      <alignment/>
      <protection/>
    </xf>
    <xf numFmtId="3" fontId="4" fillId="0" borderId="18" xfId="63" applyNumberFormat="1" applyFont="1" applyBorder="1" applyAlignment="1">
      <alignment/>
      <protection/>
    </xf>
    <xf numFmtId="3" fontId="4" fillId="0" borderId="22" xfId="63" applyNumberFormat="1" applyFont="1" applyBorder="1" applyAlignment="1">
      <alignment/>
      <protection/>
    </xf>
    <xf numFmtId="9" fontId="4" fillId="0" borderId="18" xfId="63" applyNumberFormat="1" applyFont="1" applyBorder="1" applyAlignment="1">
      <alignment/>
      <protection/>
    </xf>
    <xf numFmtId="0" fontId="11" fillId="0" borderId="13" xfId="68" applyFont="1" applyFill="1" applyBorder="1" applyAlignment="1">
      <alignment vertical="center"/>
      <protection/>
    </xf>
    <xf numFmtId="0" fontId="11" fillId="0" borderId="13" xfId="68" applyFont="1" applyBorder="1" applyAlignment="1">
      <alignment vertical="center"/>
      <protection/>
    </xf>
    <xf numFmtId="0" fontId="11" fillId="0" borderId="13" xfId="68" applyFont="1" applyBorder="1" applyAlignment="1">
      <alignment vertical="center"/>
      <protection/>
    </xf>
    <xf numFmtId="3" fontId="11" fillId="0" borderId="13" xfId="68" applyNumberFormat="1" applyFont="1" applyFill="1" applyBorder="1" applyAlignment="1">
      <alignment vertical="center"/>
      <protection/>
    </xf>
    <xf numFmtId="3" fontId="11" fillId="0" borderId="13" xfId="68" applyNumberFormat="1" applyFont="1" applyBorder="1" applyAlignment="1">
      <alignment vertical="center"/>
      <protection/>
    </xf>
    <xf numFmtId="3" fontId="11" fillId="0" borderId="13" xfId="68" applyNumberFormat="1" applyFill="1" applyBorder="1" applyAlignment="1">
      <alignment vertical="center"/>
      <protection/>
    </xf>
    <xf numFmtId="3" fontId="11" fillId="0" borderId="13" xfId="68" applyNumberFormat="1" applyBorder="1" applyAlignment="1">
      <alignment vertical="center"/>
      <protection/>
    </xf>
    <xf numFmtId="3" fontId="11" fillId="0" borderId="13" xfId="68" applyNumberFormat="1" applyBorder="1" applyAlignment="1">
      <alignment vertical="center"/>
      <protection/>
    </xf>
    <xf numFmtId="3" fontId="56" fillId="0" borderId="13" xfId="68" applyNumberFormat="1" applyFont="1" applyFill="1" applyBorder="1" applyAlignment="1">
      <alignment horizontal="right" vertical="center"/>
      <protection/>
    </xf>
    <xf numFmtId="3" fontId="11" fillId="0" borderId="13" xfId="68" applyNumberFormat="1" applyFont="1" applyBorder="1" applyAlignment="1">
      <alignment horizontal="right" vertical="center"/>
      <protection/>
    </xf>
    <xf numFmtId="3" fontId="56" fillId="0" borderId="13" xfId="68" applyNumberFormat="1" applyFont="1" applyFill="1" applyBorder="1" applyAlignment="1">
      <alignment vertical="center"/>
      <protection/>
    </xf>
    <xf numFmtId="3" fontId="11" fillId="0" borderId="13" xfId="68" applyNumberFormat="1" applyFont="1" applyBorder="1" applyAlignment="1">
      <alignment vertical="center"/>
      <protection/>
    </xf>
    <xf numFmtId="1" fontId="11" fillId="0" borderId="13" xfId="68" applyNumberFormat="1" applyBorder="1" applyAlignment="1">
      <alignment vertical="center"/>
      <protection/>
    </xf>
    <xf numFmtId="0" fontId="11" fillId="0" borderId="10" xfId="68" applyBorder="1">
      <alignment/>
      <protection/>
    </xf>
    <xf numFmtId="0" fontId="11" fillId="0" borderId="12" xfId="68" applyBorder="1">
      <alignment/>
      <protection/>
    </xf>
    <xf numFmtId="0" fontId="34" fillId="0" borderId="37" xfId="62" applyFont="1" applyBorder="1" applyAlignment="1">
      <alignment vertical="center"/>
      <protection/>
    </xf>
    <xf numFmtId="3" fontId="8" fillId="0" borderId="13" xfId="63" applyNumberFormat="1" applyFont="1" applyBorder="1" applyAlignment="1">
      <alignment/>
      <protection/>
    </xf>
    <xf numFmtId="0" fontId="8" fillId="0" borderId="13" xfId="63" applyFont="1" applyBorder="1" applyAlignment="1">
      <alignment/>
      <protection/>
    </xf>
    <xf numFmtId="3" fontId="8" fillId="0" borderId="26" xfId="63" applyNumberFormat="1" applyFont="1" applyBorder="1" applyAlignment="1">
      <alignment/>
      <protection/>
    </xf>
    <xf numFmtId="0" fontId="39" fillId="0" borderId="12" xfId="63" applyFont="1" applyBorder="1" applyAlignment="1">
      <alignment/>
      <protection/>
    </xf>
    <xf numFmtId="3" fontId="8" fillId="0" borderId="12" xfId="63" applyNumberFormat="1" applyFont="1" applyBorder="1" applyAlignment="1">
      <alignment/>
      <protection/>
    </xf>
    <xf numFmtId="3" fontId="12" fillId="0" borderId="21" xfId="63" applyNumberFormat="1" applyFont="1" applyBorder="1">
      <alignment/>
      <protection/>
    </xf>
    <xf numFmtId="3" fontId="3" fillId="0" borderId="11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3" fontId="3" fillId="0" borderId="50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1" fillId="0" borderId="13" xfId="63" applyFont="1" applyBorder="1" applyAlignment="1">
      <alignment/>
      <protection/>
    </xf>
    <xf numFmtId="3" fontId="61" fillId="0" borderId="26" xfId="63" applyNumberFormat="1" applyFont="1" applyBorder="1" applyAlignment="1">
      <alignment/>
      <protection/>
    </xf>
    <xf numFmtId="3" fontId="1" fillId="0" borderId="11" xfId="0" applyNumberFormat="1" applyFont="1" applyBorder="1" applyAlignment="1">
      <alignment horizontal="right"/>
    </xf>
    <xf numFmtId="0" fontId="62" fillId="0" borderId="22" xfId="66" applyFont="1" applyBorder="1">
      <alignment/>
      <protection/>
    </xf>
    <xf numFmtId="0" fontId="62" fillId="0" borderId="48" xfId="66" applyFont="1" applyBorder="1">
      <alignment/>
      <protection/>
    </xf>
    <xf numFmtId="0" fontId="62" fillId="0" borderId="41" xfId="66" applyFont="1" applyBorder="1">
      <alignment/>
      <protection/>
    </xf>
    <xf numFmtId="3" fontId="62" fillId="0" borderId="16" xfId="66" applyNumberFormat="1" applyFont="1" applyBorder="1">
      <alignment/>
      <protection/>
    </xf>
    <xf numFmtId="0" fontId="62" fillId="0" borderId="20" xfId="66" applyFont="1" applyBorder="1">
      <alignment/>
      <protection/>
    </xf>
    <xf numFmtId="0" fontId="62" fillId="0" borderId="0" xfId="66" applyFont="1" applyBorder="1">
      <alignment/>
      <protection/>
    </xf>
    <xf numFmtId="0" fontId="62" fillId="0" borderId="31" xfId="66" applyFont="1" applyBorder="1">
      <alignment/>
      <protection/>
    </xf>
    <xf numFmtId="3" fontId="62" fillId="0" borderId="11" xfId="66" applyNumberFormat="1" applyFont="1" applyBorder="1">
      <alignment/>
      <protection/>
    </xf>
    <xf numFmtId="0" fontId="1" fillId="0" borderId="17" xfId="63" applyFont="1" applyBorder="1" applyAlignment="1">
      <alignment/>
      <protection/>
    </xf>
    <xf numFmtId="0" fontId="1" fillId="0" borderId="18" xfId="63" applyFont="1" applyBorder="1" applyAlignment="1">
      <alignment/>
      <protection/>
    </xf>
    <xf numFmtId="3" fontId="1" fillId="0" borderId="46" xfId="63" applyNumberFormat="1" applyFont="1" applyBorder="1">
      <alignment/>
      <protection/>
    </xf>
    <xf numFmtId="0" fontId="11" fillId="0" borderId="0" xfId="68" applyFont="1">
      <alignment/>
      <protection/>
    </xf>
    <xf numFmtId="0" fontId="2" fillId="0" borderId="11" xfId="63" applyFont="1" applyBorder="1" applyAlignment="1">
      <alignment/>
      <protection/>
    </xf>
    <xf numFmtId="3" fontId="12" fillId="0" borderId="13" xfId="63" applyNumberFormat="1" applyFont="1" applyBorder="1" applyAlignment="1">
      <alignment/>
      <protection/>
    </xf>
    <xf numFmtId="0" fontId="12" fillId="0" borderId="13" xfId="63" applyFont="1" applyBorder="1" applyAlignment="1">
      <alignment/>
      <protection/>
    </xf>
    <xf numFmtId="3" fontId="1" fillId="0" borderId="26" xfId="63" applyNumberFormat="1" applyFont="1" applyBorder="1">
      <alignment/>
      <protection/>
    </xf>
    <xf numFmtId="3" fontId="2" fillId="0" borderId="18" xfId="0" applyNumberFormat="1" applyFont="1" applyBorder="1" applyAlignment="1">
      <alignment horizontal="right"/>
    </xf>
    <xf numFmtId="3" fontId="38" fillId="0" borderId="23" xfId="62" applyNumberFormat="1" applyFont="1" applyBorder="1">
      <alignment/>
      <protection/>
    </xf>
    <xf numFmtId="9" fontId="1" fillId="0" borderId="16" xfId="63" applyNumberFormat="1" applyFont="1" applyBorder="1" applyAlignment="1">
      <alignment/>
      <protection/>
    </xf>
    <xf numFmtId="9" fontId="2" fillId="0" borderId="17" xfId="63" applyNumberFormat="1" applyFont="1" applyBorder="1" applyAlignment="1">
      <alignment/>
      <protection/>
    </xf>
    <xf numFmtId="9" fontId="1" fillId="0" borderId="18" xfId="0" applyNumberFormat="1" applyFont="1" applyBorder="1" applyAlignment="1">
      <alignment/>
    </xf>
    <xf numFmtId="9" fontId="4" fillId="0" borderId="13" xfId="0" applyNumberFormat="1" applyFont="1" applyBorder="1" applyAlignment="1">
      <alignment/>
    </xf>
    <xf numFmtId="9" fontId="2" fillId="0" borderId="12" xfId="0" applyNumberFormat="1" applyFont="1" applyBorder="1" applyAlignment="1">
      <alignment/>
    </xf>
    <xf numFmtId="9" fontId="1" fillId="0" borderId="18" xfId="0" applyNumberFormat="1" applyFont="1" applyBorder="1" applyAlignment="1">
      <alignment horizontal="right" vertical="center"/>
    </xf>
    <xf numFmtId="9" fontId="1" fillId="0" borderId="14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/>
    </xf>
    <xf numFmtId="0" fontId="10" fillId="0" borderId="23" xfId="0" applyFont="1" applyBorder="1" applyAlignment="1">
      <alignment horizontal="left" vertical="top"/>
    </xf>
    <xf numFmtId="3" fontId="10" fillId="0" borderId="12" xfId="0" applyNumberFormat="1" applyFont="1" applyBorder="1" applyAlignment="1">
      <alignment horizontal="right"/>
    </xf>
    <xf numFmtId="9" fontId="10" fillId="0" borderId="12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center"/>
    </xf>
    <xf numFmtId="0" fontId="8" fillId="0" borderId="12" xfId="0" applyFont="1" applyBorder="1" applyAlignment="1">
      <alignment/>
    </xf>
    <xf numFmtId="3" fontId="8" fillId="0" borderId="12" xfId="0" applyNumberFormat="1" applyFont="1" applyBorder="1" applyAlignment="1">
      <alignment horizontal="right"/>
    </xf>
    <xf numFmtId="3" fontId="61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/>
    </xf>
    <xf numFmtId="0" fontId="8" fillId="0" borderId="23" xfId="0" applyFont="1" applyBorder="1" applyAlignment="1">
      <alignment/>
    </xf>
    <xf numFmtId="3" fontId="8" fillId="0" borderId="12" xfId="0" applyNumberFormat="1" applyFont="1" applyBorder="1" applyAlignment="1">
      <alignment/>
    </xf>
    <xf numFmtId="0" fontId="8" fillId="0" borderId="13" xfId="0" applyFont="1" applyBorder="1" applyAlignment="1">
      <alignment/>
    </xf>
    <xf numFmtId="9" fontId="10" fillId="0" borderId="18" xfId="0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center"/>
    </xf>
    <xf numFmtId="0" fontId="10" fillId="0" borderId="21" xfId="0" applyFont="1" applyBorder="1" applyAlignment="1">
      <alignment/>
    </xf>
    <xf numFmtId="3" fontId="10" fillId="0" borderId="14" xfId="0" applyNumberFormat="1" applyFont="1" applyBorder="1" applyAlignment="1">
      <alignment horizontal="right"/>
    </xf>
    <xf numFmtId="3" fontId="63" fillId="0" borderId="14" xfId="0" applyNumberFormat="1" applyFont="1" applyBorder="1" applyAlignment="1">
      <alignment horizontal="center"/>
    </xf>
    <xf numFmtId="9" fontId="10" fillId="0" borderId="14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/>
    </xf>
    <xf numFmtId="9" fontId="8" fillId="0" borderId="12" xfId="0" applyNumberFormat="1" applyFont="1" applyBorder="1" applyAlignment="1">
      <alignment horizontal="right" vertical="center"/>
    </xf>
    <xf numFmtId="3" fontId="61" fillId="0" borderId="13" xfId="0" applyNumberFormat="1" applyFont="1" applyBorder="1" applyAlignment="1">
      <alignment horizontal="center"/>
    </xf>
    <xf numFmtId="3" fontId="63" fillId="0" borderId="16" xfId="0" applyNumberFormat="1" applyFont="1" applyBorder="1" applyAlignment="1">
      <alignment horizontal="center"/>
    </xf>
    <xf numFmtId="9" fontId="1" fillId="0" borderId="16" xfId="0" applyNumberFormat="1" applyFont="1" applyBorder="1" applyAlignment="1">
      <alignment horizontal="right" vertical="center"/>
    </xf>
    <xf numFmtId="9" fontId="2" fillId="0" borderId="18" xfId="0" applyNumberFormat="1" applyFont="1" applyBorder="1" applyAlignment="1">
      <alignment horizontal="right" vertical="center"/>
    </xf>
    <xf numFmtId="9" fontId="2" fillId="0" borderId="13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 horizontal="center"/>
    </xf>
    <xf numFmtId="9" fontId="10" fillId="0" borderId="16" xfId="0" applyNumberFormat="1" applyFont="1" applyBorder="1" applyAlignment="1">
      <alignment horizontal="right" vertical="center"/>
    </xf>
    <xf numFmtId="9" fontId="2" fillId="0" borderId="16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/>
    </xf>
    <xf numFmtId="9" fontId="8" fillId="0" borderId="11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3" fontId="10" fillId="0" borderId="14" xfId="0" applyNumberFormat="1" applyFont="1" applyBorder="1" applyAlignment="1">
      <alignment/>
    </xf>
    <xf numFmtId="0" fontId="10" fillId="0" borderId="19" xfId="0" applyFont="1" applyBorder="1" applyAlignment="1">
      <alignment horizontal="center"/>
    </xf>
    <xf numFmtId="3" fontId="10" fillId="0" borderId="19" xfId="0" applyNumberFormat="1" applyFont="1" applyBorder="1" applyAlignment="1">
      <alignment/>
    </xf>
    <xf numFmtId="0" fontId="8" fillId="0" borderId="0" xfId="0" applyFont="1" applyAlignment="1">
      <alignment/>
    </xf>
    <xf numFmtId="0" fontId="10" fillId="0" borderId="19" xfId="0" applyFont="1" applyBorder="1" applyAlignment="1">
      <alignment/>
    </xf>
    <xf numFmtId="9" fontId="8" fillId="0" borderId="16" xfId="0" applyNumberFormat="1" applyFont="1" applyBorder="1" applyAlignment="1">
      <alignment/>
    </xf>
    <xf numFmtId="9" fontId="8" fillId="0" borderId="14" xfId="0" applyNumberFormat="1" applyFont="1" applyBorder="1" applyAlignment="1">
      <alignment/>
    </xf>
    <xf numFmtId="9" fontId="10" fillId="0" borderId="14" xfId="0" applyNumberFormat="1" applyFont="1" applyBorder="1" applyAlignment="1">
      <alignment/>
    </xf>
    <xf numFmtId="9" fontId="2" fillId="0" borderId="12" xfId="0" applyNumberFormat="1" applyFont="1" applyBorder="1" applyAlignment="1">
      <alignment horizontal="right"/>
    </xf>
    <xf numFmtId="9" fontId="40" fillId="0" borderId="11" xfId="77" applyNumberFormat="1" applyFont="1" applyBorder="1" applyAlignment="1">
      <alignment horizontal="right"/>
    </xf>
    <xf numFmtId="9" fontId="39" fillId="0" borderId="11" xfId="77" applyNumberFormat="1" applyFont="1" applyBorder="1" applyAlignment="1">
      <alignment horizontal="right"/>
    </xf>
    <xf numFmtId="9" fontId="40" fillId="0" borderId="12" xfId="77" applyNumberFormat="1" applyFont="1" applyBorder="1" applyAlignment="1">
      <alignment horizontal="right"/>
    </xf>
    <xf numFmtId="9" fontId="40" fillId="0" borderId="13" xfId="77" applyNumberFormat="1" applyFont="1" applyBorder="1" applyAlignment="1">
      <alignment horizontal="right"/>
    </xf>
    <xf numFmtId="9" fontId="38" fillId="0" borderId="13" xfId="77" applyNumberFormat="1" applyFont="1" applyBorder="1" applyAlignment="1">
      <alignment horizontal="right"/>
    </xf>
    <xf numFmtId="9" fontId="39" fillId="0" borderId="12" xfId="77" applyNumberFormat="1" applyFont="1" applyBorder="1" applyAlignment="1">
      <alignment horizontal="right"/>
    </xf>
    <xf numFmtId="9" fontId="8" fillId="0" borderId="11" xfId="77" applyNumberFormat="1" applyFont="1" applyBorder="1" applyAlignment="1">
      <alignment horizontal="right"/>
    </xf>
    <xf numFmtId="9" fontId="10" fillId="0" borderId="11" xfId="77" applyNumberFormat="1" applyFont="1" applyBorder="1" applyAlignment="1">
      <alignment horizontal="right"/>
    </xf>
    <xf numFmtId="9" fontId="10" fillId="0" borderId="12" xfId="77" applyNumberFormat="1" applyFont="1" applyBorder="1" applyAlignment="1">
      <alignment horizontal="right"/>
    </xf>
    <xf numFmtId="3" fontId="11" fillId="0" borderId="13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26" xfId="0" applyFont="1" applyBorder="1" applyAlignment="1">
      <alignment horizontal="left" vertical="top"/>
    </xf>
    <xf numFmtId="0" fontId="10" fillId="0" borderId="22" xfId="0" applyFont="1" applyBorder="1" applyAlignment="1">
      <alignment horizontal="center"/>
    </xf>
    <xf numFmtId="0" fontId="10" fillId="0" borderId="25" xfId="0" applyFont="1" applyBorder="1" applyAlignment="1">
      <alignment horizontal="left" vertical="top"/>
    </xf>
    <xf numFmtId="3" fontId="8" fillId="0" borderId="11" xfId="0" applyNumberFormat="1" applyFont="1" applyBorder="1" applyAlignment="1">
      <alignment horizontal="right"/>
    </xf>
    <xf numFmtId="0" fontId="63" fillId="0" borderId="22" xfId="0" applyFont="1" applyBorder="1" applyAlignment="1">
      <alignment horizontal="center"/>
    </xf>
    <xf numFmtId="0" fontId="10" fillId="0" borderId="23" xfId="0" applyFont="1" applyBorder="1" applyAlignment="1">
      <alignment/>
    </xf>
    <xf numFmtId="3" fontId="10" fillId="0" borderId="17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63" fillId="0" borderId="12" xfId="0" applyNumberFormat="1" applyFont="1" applyBorder="1" applyAlignment="1">
      <alignment horizontal="center"/>
    </xf>
    <xf numFmtId="3" fontId="63" fillId="0" borderId="13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/>
    </xf>
    <xf numFmtId="3" fontId="63" fillId="0" borderId="17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right"/>
    </xf>
    <xf numFmtId="3" fontId="8" fillId="0" borderId="23" xfId="0" applyNumberFormat="1" applyFont="1" applyBorder="1" applyAlignment="1">
      <alignment/>
    </xf>
    <xf numFmtId="0" fontId="8" fillId="0" borderId="26" xfId="0" applyFont="1" applyBorder="1" applyAlignment="1">
      <alignment/>
    </xf>
    <xf numFmtId="3" fontId="10" fillId="0" borderId="18" xfId="0" applyNumberFormat="1" applyFont="1" applyBorder="1" applyAlignment="1">
      <alignment horizontal="right"/>
    </xf>
    <xf numFmtId="3" fontId="63" fillId="0" borderId="18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3" fillId="0" borderId="17" xfId="63" applyNumberFormat="1" applyFont="1" applyBorder="1" applyAlignment="1">
      <alignment/>
      <protection/>
    </xf>
    <xf numFmtId="3" fontId="1" fillId="0" borderId="12" xfId="63" applyNumberFormat="1" applyFont="1" applyBorder="1">
      <alignment/>
      <protection/>
    </xf>
    <xf numFmtId="3" fontId="2" fillId="0" borderId="13" xfId="63" applyNumberFormat="1" applyFont="1" applyBorder="1">
      <alignment/>
      <protection/>
    </xf>
    <xf numFmtId="9" fontId="1" fillId="0" borderId="14" xfId="0" applyNumberFormat="1" applyFont="1" applyBorder="1" applyAlignment="1">
      <alignment vertical="center"/>
    </xf>
    <xf numFmtId="9" fontId="11" fillId="0" borderId="12" xfId="0" applyNumberFormat="1" applyFont="1" applyBorder="1" applyAlignment="1">
      <alignment horizontal="right"/>
    </xf>
    <xf numFmtId="0" fontId="8" fillId="0" borderId="23" xfId="0" applyFont="1" applyBorder="1" applyAlignment="1">
      <alignment horizontal="center"/>
    </xf>
    <xf numFmtId="0" fontId="8" fillId="0" borderId="23" xfId="0" applyFont="1" applyBorder="1" applyAlignment="1">
      <alignment/>
    </xf>
    <xf numFmtId="9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11" fillId="0" borderId="13" xfId="64" applyBorder="1">
      <alignment/>
      <protection/>
    </xf>
    <xf numFmtId="0" fontId="48" fillId="0" borderId="29" xfId="64" applyFont="1" applyBorder="1">
      <alignment/>
      <protection/>
    </xf>
    <xf numFmtId="0" fontId="48" fillId="0" borderId="26" xfId="64" applyFont="1" applyBorder="1">
      <alignment/>
      <protection/>
    </xf>
    <xf numFmtId="0" fontId="4" fillId="0" borderId="11" xfId="0" applyFont="1" applyBorder="1" applyAlignment="1">
      <alignment horizontal="left"/>
    </xf>
    <xf numFmtId="3" fontId="4" fillId="0" borderId="11" xfId="77" applyNumberFormat="1" applyFont="1" applyBorder="1" applyAlignment="1">
      <alignment horizontal="right"/>
    </xf>
    <xf numFmtId="3" fontId="14" fillId="0" borderId="13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0" fillId="0" borderId="16" xfId="69" applyFont="1" applyBorder="1" applyAlignment="1">
      <alignment horizontal="center"/>
      <protection/>
    </xf>
    <xf numFmtId="0" fontId="11" fillId="0" borderId="16" xfId="69" applyBorder="1">
      <alignment/>
      <protection/>
    </xf>
    <xf numFmtId="3" fontId="10" fillId="0" borderId="18" xfId="69" applyNumberFormat="1" applyFont="1" applyBorder="1" applyAlignment="1">
      <alignment horizontal="right"/>
      <protection/>
    </xf>
    <xf numFmtId="9" fontId="10" fillId="0" borderId="18" xfId="69" applyNumberFormat="1" applyFont="1" applyBorder="1">
      <alignment/>
      <protection/>
    </xf>
    <xf numFmtId="9" fontId="10" fillId="0" borderId="14" xfId="69" applyNumberFormat="1" applyFont="1" applyBorder="1">
      <alignment/>
      <protection/>
    </xf>
    <xf numFmtId="0" fontId="2" fillId="0" borderId="20" xfId="0" applyFont="1" applyBorder="1" applyAlignment="1" applyProtection="1">
      <alignment/>
      <protection locked="0"/>
    </xf>
    <xf numFmtId="9" fontId="8" fillId="0" borderId="13" xfId="63" applyNumberFormat="1" applyFont="1" applyBorder="1" applyAlignment="1">
      <alignment/>
      <protection/>
    </xf>
    <xf numFmtId="9" fontId="2" fillId="0" borderId="11" xfId="63" applyNumberFormat="1" applyFont="1" applyBorder="1" applyAlignment="1">
      <alignment/>
      <protection/>
    </xf>
    <xf numFmtId="0" fontId="38" fillId="0" borderId="12" xfId="63" applyFont="1" applyBorder="1" applyAlignment="1">
      <alignment/>
      <protection/>
    </xf>
    <xf numFmtId="0" fontId="38" fillId="0" borderId="11" xfId="63" applyFont="1" applyBorder="1" applyAlignment="1">
      <alignment/>
      <protection/>
    </xf>
    <xf numFmtId="3" fontId="38" fillId="0" borderId="26" xfId="63" applyNumberFormat="1" applyFont="1" applyBorder="1" applyAlignment="1">
      <alignment/>
      <protection/>
    </xf>
    <xf numFmtId="3" fontId="38" fillId="0" borderId="20" xfId="63" applyNumberFormat="1" applyFont="1" applyBorder="1" applyAlignment="1">
      <alignment/>
      <protection/>
    </xf>
    <xf numFmtId="3" fontId="15" fillId="0" borderId="11" xfId="0" applyNumberFormat="1" applyFont="1" applyFill="1" applyBorder="1" applyAlignment="1" applyProtection="1">
      <alignment horizontal="center"/>
      <protection locked="0"/>
    </xf>
    <xf numFmtId="0" fontId="15" fillId="0" borderId="19" xfId="0" applyFont="1" applyBorder="1" applyAlignment="1" applyProtection="1">
      <alignment/>
      <protection locked="0"/>
    </xf>
    <xf numFmtId="3" fontId="8" fillId="0" borderId="11" xfId="0" applyNumberFormat="1" applyFont="1" applyBorder="1" applyAlignment="1" applyProtection="1">
      <alignment horizontal="center"/>
      <protection locked="0"/>
    </xf>
    <xf numFmtId="0" fontId="8" fillId="0" borderId="20" xfId="0" applyFont="1" applyBorder="1" applyAlignment="1">
      <alignment/>
    </xf>
    <xf numFmtId="0" fontId="8" fillId="0" borderId="16" xfId="0" applyFont="1" applyBorder="1" applyAlignment="1">
      <alignment/>
    </xf>
    <xf numFmtId="3" fontId="8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 horizontal="right"/>
    </xf>
    <xf numFmtId="0" fontId="10" fillId="0" borderId="22" xfId="0" applyFont="1" applyBorder="1" applyAlignment="1">
      <alignment/>
    </xf>
    <xf numFmtId="0" fontId="14" fillId="0" borderId="22" xfId="0" applyFont="1" applyBorder="1" applyAlignment="1">
      <alignment vertical="center"/>
    </xf>
    <xf numFmtId="3" fontId="14" fillId="0" borderId="14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vertical="center"/>
    </xf>
    <xf numFmtId="3" fontId="8" fillId="0" borderId="14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/>
    </xf>
    <xf numFmtId="3" fontId="14" fillId="0" borderId="16" xfId="0" applyNumberFormat="1" applyFont="1" applyBorder="1" applyAlignment="1">
      <alignment horizontal="right" vertical="center"/>
    </xf>
    <xf numFmtId="0" fontId="15" fillId="0" borderId="21" xfId="0" applyFont="1" applyBorder="1" applyAlignment="1">
      <alignment/>
    </xf>
    <xf numFmtId="3" fontId="15" fillId="0" borderId="14" xfId="0" applyNumberFormat="1" applyFont="1" applyBorder="1" applyAlignment="1">
      <alignment horizontal="right"/>
    </xf>
    <xf numFmtId="0" fontId="8" fillId="0" borderId="20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3" fontId="8" fillId="0" borderId="14" xfId="0" applyNumberFormat="1" applyFont="1" applyBorder="1" applyAlignment="1">
      <alignment horizontal="right"/>
    </xf>
    <xf numFmtId="0" fontId="15" fillId="0" borderId="21" xfId="0" applyFont="1" applyBorder="1" applyAlignment="1">
      <alignment horizontal="left"/>
    </xf>
    <xf numFmtId="9" fontId="1" fillId="0" borderId="16" xfId="0" applyNumberFormat="1" applyFont="1" applyBorder="1" applyAlignment="1">
      <alignment vertical="center"/>
    </xf>
    <xf numFmtId="0" fontId="0" fillId="0" borderId="43" xfId="0" applyBorder="1" applyAlignment="1">
      <alignment/>
    </xf>
    <xf numFmtId="0" fontId="11" fillId="0" borderId="10" xfId="65" applyBorder="1" applyAlignment="1">
      <alignment horizontal="right" vertical="center"/>
      <protection/>
    </xf>
    <xf numFmtId="0" fontId="11" fillId="0" borderId="12" xfId="65" applyBorder="1" applyAlignment="1">
      <alignment horizontal="right" vertical="center"/>
      <protection/>
    </xf>
    <xf numFmtId="0" fontId="14" fillId="0" borderId="43" xfId="65" applyFont="1" applyBorder="1" applyAlignment="1">
      <alignment horizontal="center"/>
      <protection/>
    </xf>
    <xf numFmtId="0" fontId="11" fillId="0" borderId="43" xfId="65" applyBorder="1" applyAlignment="1">
      <alignment horizontal="center"/>
      <protection/>
    </xf>
    <xf numFmtId="9" fontId="1" fillId="0" borderId="11" xfId="0" applyNumberFormat="1" applyFont="1" applyBorder="1" applyAlignment="1">
      <alignment horizontal="right" vertical="center"/>
    </xf>
    <xf numFmtId="0" fontId="8" fillId="0" borderId="12" xfId="63" applyFont="1" applyBorder="1" applyAlignment="1">
      <alignment/>
      <protection/>
    </xf>
    <xf numFmtId="9" fontId="1" fillId="0" borderId="13" xfId="63" applyNumberFormat="1" applyFont="1" applyBorder="1" applyAlignment="1">
      <alignment/>
      <protection/>
    </xf>
    <xf numFmtId="0" fontId="14" fillId="0" borderId="31" xfId="65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3" fontId="39" fillId="0" borderId="31" xfId="62" applyNumberFormat="1" applyFont="1" applyBorder="1">
      <alignment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1" xfId="63" applyNumberFormat="1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14" fillId="0" borderId="11" xfId="69" applyFont="1" applyBorder="1" applyAlignment="1">
      <alignment horizontal="center" vertical="center" wrapText="1"/>
      <protection/>
    </xf>
    <xf numFmtId="0" fontId="10" fillId="0" borderId="0" xfId="69" applyFont="1" applyAlignment="1">
      <alignment horizontal="center" vertical="center"/>
      <protection/>
    </xf>
    <xf numFmtId="0" fontId="15" fillId="0" borderId="0" xfId="69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49" fontId="1" fillId="0" borderId="10" xfId="63" applyNumberFormat="1" applyFont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14" fillId="0" borderId="0" xfId="62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14" fillId="0" borderId="10" xfId="62" applyFont="1" applyBorder="1" applyAlignment="1">
      <alignment horizontal="center" vertical="center" wrapText="1"/>
      <protection/>
    </xf>
    <xf numFmtId="0" fontId="0" fillId="0" borderId="32" xfId="0" applyBorder="1" applyAlignment="1">
      <alignment horizontal="center" vertical="center"/>
    </xf>
    <xf numFmtId="0" fontId="1" fillId="0" borderId="0" xfId="63" applyFont="1" applyBorder="1" applyAlignment="1">
      <alignment horizontal="center"/>
      <protection/>
    </xf>
    <xf numFmtId="0" fontId="0" fillId="0" borderId="0" xfId="63" applyAlignment="1">
      <alignment/>
      <protection/>
    </xf>
    <xf numFmtId="0" fontId="1" fillId="0" borderId="10" xfId="63" applyFont="1" applyBorder="1" applyAlignment="1">
      <alignment horizontal="center" vertical="center" wrapText="1"/>
      <protection/>
    </xf>
    <xf numFmtId="0" fontId="1" fillId="0" borderId="12" xfId="63" applyFont="1" applyBorder="1" applyAlignment="1">
      <alignment horizontal="center" vertical="center" wrapText="1"/>
      <protection/>
    </xf>
    <xf numFmtId="0" fontId="1" fillId="0" borderId="10" xfId="63" applyFont="1" applyBorder="1" applyAlignment="1">
      <alignment horizontal="center" vertical="center"/>
      <protection/>
    </xf>
    <xf numFmtId="0" fontId="0" fillId="0" borderId="12" xfId="63" applyBorder="1" applyAlignment="1">
      <alignment horizontal="center" vertical="center"/>
      <protection/>
    </xf>
    <xf numFmtId="3" fontId="1" fillId="0" borderId="10" xfId="63" applyNumberFormat="1" applyFont="1" applyBorder="1" applyAlignment="1">
      <alignment horizontal="center" vertical="center"/>
      <protection/>
    </xf>
    <xf numFmtId="49" fontId="1" fillId="0" borderId="15" xfId="63" applyNumberFormat="1" applyFont="1" applyBorder="1" applyAlignment="1">
      <alignment horizontal="center" vertical="center" wrapText="1"/>
      <protection/>
    </xf>
    <xf numFmtId="0" fontId="0" fillId="0" borderId="23" xfId="63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1" xfId="63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3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8" fillId="0" borderId="26" xfId="64" applyFont="1" applyBorder="1" applyAlignment="1">
      <alignment/>
      <protection/>
    </xf>
    <xf numFmtId="0" fontId="48" fillId="0" borderId="29" xfId="64" applyFont="1" applyBorder="1" applyAlignment="1">
      <alignment/>
      <protection/>
    </xf>
    <xf numFmtId="0" fontId="34" fillId="0" borderId="11" xfId="64" applyFont="1" applyBorder="1" applyAlignment="1">
      <alignment vertical="center" wrapText="1"/>
      <protection/>
    </xf>
    <xf numFmtId="0" fontId="48" fillId="0" borderId="32" xfId="64" applyFont="1" applyBorder="1" applyAlignment="1">
      <alignment vertical="center" wrapText="1"/>
      <protection/>
    </xf>
    <xf numFmtId="0" fontId="0" fillId="0" borderId="29" xfId="0" applyBorder="1" applyAlignment="1">
      <alignment/>
    </xf>
    <xf numFmtId="0" fontId="34" fillId="0" borderId="26" xfId="64" applyFont="1" applyBorder="1" applyAlignment="1">
      <alignment/>
      <protection/>
    </xf>
    <xf numFmtId="0" fontId="48" fillId="0" borderId="40" xfId="64" applyFont="1" applyBorder="1" applyAlignment="1">
      <alignment vertical="center"/>
      <protection/>
    </xf>
    <xf numFmtId="0" fontId="48" fillId="0" borderId="12" xfId="64" applyFont="1" applyBorder="1" applyAlignment="1">
      <alignment vertical="center"/>
      <protection/>
    </xf>
    <xf numFmtId="0" fontId="48" fillId="0" borderId="11" xfId="64" applyFont="1" applyBorder="1" applyAlignment="1">
      <alignment vertical="center"/>
      <protection/>
    </xf>
    <xf numFmtId="0" fontId="14" fillId="0" borderId="0" xfId="64" applyFont="1" applyAlignment="1">
      <alignment horizontal="center"/>
      <protection/>
    </xf>
    <xf numFmtId="0" fontId="14" fillId="0" borderId="0" xfId="64" applyFont="1" applyAlignment="1">
      <alignment horizontal="center"/>
      <protection/>
    </xf>
    <xf numFmtId="0" fontId="14" fillId="0" borderId="0" xfId="64" applyFont="1" applyAlignment="1">
      <alignment/>
      <protection/>
    </xf>
    <xf numFmtId="0" fontId="3" fillId="0" borderId="0" xfId="0" applyFont="1" applyAlignment="1">
      <alignment/>
    </xf>
    <xf numFmtId="0" fontId="34" fillId="0" borderId="10" xfId="64" applyFont="1" applyBorder="1" applyAlignment="1">
      <alignment vertical="center" wrapText="1"/>
      <protection/>
    </xf>
    <xf numFmtId="0" fontId="48" fillId="0" borderId="10" xfId="64" applyFont="1" applyBorder="1" applyAlignment="1">
      <alignment vertical="center"/>
      <protection/>
    </xf>
    <xf numFmtId="0" fontId="0" fillId="0" borderId="43" xfId="0" applyBorder="1" applyAlignment="1">
      <alignment/>
    </xf>
    <xf numFmtId="0" fontId="49" fillId="0" borderId="24" xfId="66" applyFont="1" applyBorder="1" applyAlignment="1">
      <alignment horizontal="center" vertical="center"/>
      <protection/>
    </xf>
    <xf numFmtId="0" fontId="11" fillId="0" borderId="20" xfId="66" applyBorder="1" applyAlignment="1">
      <alignment horizontal="center" vertical="center"/>
      <protection/>
    </xf>
    <xf numFmtId="0" fontId="11" fillId="0" borderId="22" xfId="66" applyBorder="1" applyAlignment="1">
      <alignment horizontal="center" vertical="center"/>
      <protection/>
    </xf>
    <xf numFmtId="0" fontId="54" fillId="0" borderId="51" xfId="66" applyFont="1" applyBorder="1" applyAlignment="1">
      <alignment horizontal="center" vertical="center" wrapText="1"/>
      <protection/>
    </xf>
    <xf numFmtId="0" fontId="54" fillId="0" borderId="52" xfId="66" applyFont="1" applyBorder="1" applyAlignment="1">
      <alignment horizontal="center" vertical="center" wrapText="1"/>
      <protection/>
    </xf>
    <xf numFmtId="0" fontId="54" fillId="0" borderId="0" xfId="66" applyFont="1" applyBorder="1" applyAlignment="1">
      <alignment horizontal="center" vertical="center" wrapText="1"/>
      <protection/>
    </xf>
    <xf numFmtId="0" fontId="54" fillId="0" borderId="31" xfId="66" applyFont="1" applyBorder="1" applyAlignment="1">
      <alignment horizontal="center" vertical="center" wrapText="1"/>
      <protection/>
    </xf>
    <xf numFmtId="0" fontId="55" fillId="0" borderId="0" xfId="66" applyFont="1" applyBorder="1" applyAlignment="1">
      <alignment horizontal="center" vertical="center" wrapText="1"/>
      <protection/>
    </xf>
    <xf numFmtId="0" fontId="55" fillId="0" borderId="31" xfId="66" applyFont="1" applyBorder="1" applyAlignment="1">
      <alignment horizontal="center" vertical="center" wrapText="1"/>
      <protection/>
    </xf>
    <xf numFmtId="0" fontId="55" fillId="0" borderId="48" xfId="66" applyFont="1" applyBorder="1" applyAlignment="1">
      <alignment horizontal="center" vertical="center" wrapText="1"/>
      <protection/>
    </xf>
    <xf numFmtId="0" fontId="55" fillId="0" borderId="41" xfId="66" applyFont="1" applyBorder="1" applyAlignment="1">
      <alignment horizontal="center" vertical="center" wrapText="1"/>
      <protection/>
    </xf>
    <xf numFmtId="0" fontId="49" fillId="0" borderId="10" xfId="66" applyFont="1" applyBorder="1" applyAlignment="1">
      <alignment horizontal="center" vertical="center"/>
      <protection/>
    </xf>
    <xf numFmtId="0" fontId="49" fillId="0" borderId="11" xfId="66" applyFont="1" applyBorder="1" applyAlignment="1">
      <alignment horizontal="center" vertical="center"/>
      <protection/>
    </xf>
    <xf numFmtId="0" fontId="49" fillId="0" borderId="16" xfId="66" applyFont="1" applyBorder="1" applyAlignment="1">
      <alignment horizontal="center" vertical="center"/>
      <protection/>
    </xf>
    <xf numFmtId="0" fontId="49" fillId="0" borderId="19" xfId="66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53" fillId="0" borderId="10" xfId="66" applyFont="1" applyBorder="1" applyAlignment="1">
      <alignment horizontal="center" vertical="center" wrapText="1"/>
      <protection/>
    </xf>
    <xf numFmtId="0" fontId="53" fillId="0" borderId="12" xfId="66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/>
    </xf>
    <xf numFmtId="0" fontId="49" fillId="0" borderId="24" xfId="66" applyFont="1" applyBorder="1" applyAlignment="1">
      <alignment horizontal="center" vertical="center" wrapText="1"/>
      <protection/>
    </xf>
    <xf numFmtId="0" fontId="49" fillId="0" borderId="52" xfId="66" applyFont="1" applyBorder="1" applyAlignment="1">
      <alignment horizontal="center" vertical="center" wrapText="1"/>
      <protection/>
    </xf>
    <xf numFmtId="0" fontId="49" fillId="0" borderId="20" xfId="66" applyFont="1" applyBorder="1" applyAlignment="1">
      <alignment horizontal="center" vertical="center" wrapText="1"/>
      <protection/>
    </xf>
    <xf numFmtId="0" fontId="49" fillId="0" borderId="31" xfId="66" applyFont="1" applyBorder="1" applyAlignment="1">
      <alignment horizontal="center" vertical="center" wrapText="1"/>
      <protection/>
    </xf>
    <xf numFmtId="0" fontId="11" fillId="0" borderId="20" xfId="66" applyBorder="1" applyAlignment="1">
      <alignment horizontal="center" vertical="center" wrapText="1"/>
      <protection/>
    </xf>
    <xf numFmtId="0" fontId="11" fillId="0" borderId="31" xfId="66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9" fillId="0" borderId="23" xfId="66" applyFont="1" applyBorder="1" applyAlignment="1">
      <alignment/>
      <protection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1" fillId="0" borderId="11" xfId="66" applyBorder="1" applyAlignment="1">
      <alignment horizontal="center" vertical="center"/>
      <protection/>
    </xf>
    <xf numFmtId="0" fontId="11" fillId="0" borderId="16" xfId="66" applyBorder="1" applyAlignment="1">
      <alignment horizontal="center" vertical="center"/>
      <protection/>
    </xf>
    <xf numFmtId="0" fontId="11" fillId="0" borderId="22" xfId="66" applyBorder="1" applyAlignment="1">
      <alignment horizontal="center" vertical="center" wrapText="1"/>
      <protection/>
    </xf>
    <xf numFmtId="0" fontId="11" fillId="0" borderId="41" xfId="66" applyBorder="1" applyAlignment="1">
      <alignment horizontal="center" vertical="center" wrapText="1"/>
      <protection/>
    </xf>
    <xf numFmtId="0" fontId="49" fillId="0" borderId="12" xfId="66" applyFont="1" applyBorder="1" applyAlignment="1">
      <alignment horizontal="center" vertical="center"/>
      <protection/>
    </xf>
    <xf numFmtId="0" fontId="14" fillId="0" borderId="0" xfId="66" applyFont="1" applyAlignment="1">
      <alignment horizontal="center"/>
      <protection/>
    </xf>
    <xf numFmtId="0" fontId="35" fillId="0" borderId="0" xfId="66" applyFont="1" applyAlignment="1">
      <alignment horizontal="center"/>
      <protection/>
    </xf>
    <xf numFmtId="0" fontId="53" fillId="0" borderId="10" xfId="66" applyFont="1" applyBorder="1" applyAlignment="1">
      <alignment horizontal="center" vertical="center"/>
      <protection/>
    </xf>
    <xf numFmtId="0" fontId="53" fillId="0" borderId="12" xfId="66" applyFont="1" applyBorder="1" applyAlignment="1">
      <alignment horizontal="center" vertical="center"/>
      <protection/>
    </xf>
    <xf numFmtId="0" fontId="53" fillId="0" borderId="15" xfId="66" applyFont="1" applyBorder="1" applyAlignment="1">
      <alignment horizontal="center" vertical="center"/>
      <protection/>
    </xf>
    <xf numFmtId="0" fontId="53" fillId="0" borderId="35" xfId="66" applyFont="1" applyBorder="1" applyAlignment="1">
      <alignment horizontal="center" vertical="center"/>
      <protection/>
    </xf>
    <xf numFmtId="0" fontId="53" fillId="0" borderId="23" xfId="66" applyFont="1" applyBorder="1" applyAlignment="1">
      <alignment horizontal="center" vertical="center"/>
      <protection/>
    </xf>
    <xf numFmtId="0" fontId="53" fillId="0" borderId="30" xfId="66" applyFont="1" applyBorder="1" applyAlignment="1">
      <alignment horizontal="center" vertical="center"/>
      <protection/>
    </xf>
    <xf numFmtId="0" fontId="53" fillId="0" borderId="42" xfId="66" applyFont="1" applyBorder="1" applyAlignment="1">
      <alignment horizontal="center" vertical="center"/>
      <protection/>
    </xf>
    <xf numFmtId="0" fontId="53" fillId="0" borderId="27" xfId="66" applyFont="1" applyBorder="1" applyAlignment="1">
      <alignment horizontal="center" vertical="center"/>
      <protection/>
    </xf>
    <xf numFmtId="0" fontId="0" fillId="0" borderId="11" xfId="61" applyBorder="1" applyAlignment="1">
      <alignment/>
      <protection/>
    </xf>
    <xf numFmtId="0" fontId="0" fillId="0" borderId="52" xfId="61" applyBorder="1" applyAlignment="1">
      <alignment/>
      <protection/>
    </xf>
    <xf numFmtId="0" fontId="0" fillId="0" borderId="20" xfId="61" applyBorder="1" applyAlignment="1">
      <alignment/>
      <protection/>
    </xf>
    <xf numFmtId="0" fontId="0" fillId="0" borderId="31" xfId="61" applyBorder="1" applyAlignment="1">
      <alignment/>
      <protection/>
    </xf>
    <xf numFmtId="0" fontId="11" fillId="0" borderId="10" xfId="65" applyBorder="1" applyAlignment="1">
      <alignment horizontal="right" vertical="center"/>
      <protection/>
    </xf>
    <xf numFmtId="0" fontId="11" fillId="0" borderId="12" xfId="65" applyBorder="1" applyAlignment="1">
      <alignment horizontal="right" vertical="center"/>
      <protection/>
    </xf>
    <xf numFmtId="0" fontId="14" fillId="0" borderId="10" xfId="65" applyFont="1" applyBorder="1" applyAlignment="1">
      <alignment horizontal="right" vertical="center"/>
      <protection/>
    </xf>
    <xf numFmtId="0" fontId="14" fillId="0" borderId="12" xfId="65" applyFont="1" applyBorder="1" applyAlignment="1">
      <alignment horizontal="right" vertical="center"/>
      <protection/>
    </xf>
    <xf numFmtId="0" fontId="11" fillId="0" borderId="10" xfId="65" applyFont="1" applyBorder="1" applyAlignment="1">
      <alignment wrapText="1"/>
      <protection/>
    </xf>
    <xf numFmtId="0" fontId="11" fillId="0" borderId="12" xfId="65" applyBorder="1" applyAlignment="1">
      <alignment wrapText="1"/>
      <protection/>
    </xf>
    <xf numFmtId="0" fontId="14" fillId="0" borderId="15" xfId="65" applyFont="1" applyBorder="1" applyAlignment="1">
      <alignment/>
      <protection/>
    </xf>
    <xf numFmtId="0" fontId="14" fillId="0" borderId="42" xfId="65" applyFont="1" applyBorder="1" applyAlignment="1">
      <alignment/>
      <protection/>
    </xf>
    <xf numFmtId="0" fontId="14" fillId="0" borderId="35" xfId="65" applyFont="1" applyBorder="1" applyAlignment="1">
      <alignment/>
      <protection/>
    </xf>
    <xf numFmtId="0" fontId="14" fillId="0" borderId="23" xfId="65" applyFont="1" applyBorder="1" applyAlignment="1">
      <alignment/>
      <protection/>
    </xf>
    <xf numFmtId="0" fontId="14" fillId="0" borderId="27" xfId="65" applyFont="1" applyBorder="1" applyAlignment="1">
      <alignment/>
      <protection/>
    </xf>
    <xf numFmtId="0" fontId="14" fillId="0" borderId="30" xfId="65" applyFont="1" applyBorder="1" applyAlignment="1">
      <alignment/>
      <protection/>
    </xf>
    <xf numFmtId="0" fontId="11" fillId="0" borderId="11" xfId="65" applyFont="1" applyBorder="1" applyAlignment="1">
      <alignment/>
      <protection/>
    </xf>
    <xf numFmtId="0" fontId="11" fillId="0" borderId="12" xfId="65" applyBorder="1" applyAlignment="1">
      <alignment/>
      <protection/>
    </xf>
    <xf numFmtId="0" fontId="11" fillId="0" borderId="15" xfId="65" applyFont="1" applyBorder="1" applyAlignment="1">
      <alignment/>
      <protection/>
    </xf>
    <xf numFmtId="0" fontId="11" fillId="0" borderId="42" xfId="65" applyBorder="1" applyAlignment="1">
      <alignment/>
      <protection/>
    </xf>
    <xf numFmtId="0" fontId="11" fillId="0" borderId="35" xfId="65" applyBorder="1" applyAlignment="1">
      <alignment/>
      <protection/>
    </xf>
    <xf numFmtId="0" fontId="11" fillId="0" borderId="23" xfId="65" applyBorder="1" applyAlignment="1">
      <alignment/>
      <protection/>
    </xf>
    <xf numFmtId="0" fontId="11" fillId="0" borderId="27" xfId="65" applyBorder="1" applyAlignment="1">
      <alignment/>
      <protection/>
    </xf>
    <xf numFmtId="0" fontId="11" fillId="0" borderId="30" xfId="65" applyBorder="1" applyAlignment="1">
      <alignment/>
      <protection/>
    </xf>
    <xf numFmtId="0" fontId="11" fillId="0" borderId="11" xfId="65" applyFont="1" applyBorder="1" applyAlignment="1">
      <alignment wrapText="1"/>
      <protection/>
    </xf>
    <xf numFmtId="0" fontId="11" fillId="0" borderId="11" xfId="65" applyBorder="1" applyAlignment="1">
      <alignment wrapText="1"/>
      <protection/>
    </xf>
    <xf numFmtId="0" fontId="3" fillId="0" borderId="0" xfId="59" applyFont="1" applyAlignment="1">
      <alignment horizontal="center"/>
      <protection/>
    </xf>
    <xf numFmtId="0" fontId="11" fillId="0" borderId="0" xfId="65" applyAlignment="1">
      <alignment/>
      <protection/>
    </xf>
    <xf numFmtId="0" fontId="14" fillId="0" borderId="0" xfId="65" applyFont="1" applyAlignment="1">
      <alignment horizontal="center"/>
      <protection/>
    </xf>
    <xf numFmtId="0" fontId="14" fillId="0" borderId="10" xfId="65" applyFont="1" applyBorder="1" applyAlignment="1">
      <alignment vertical="center" wrapText="1"/>
      <protection/>
    </xf>
    <xf numFmtId="0" fontId="11" fillId="0" borderId="0" xfId="65" applyFont="1" applyBorder="1" applyAlignment="1">
      <alignment wrapText="1"/>
      <protection/>
    </xf>
    <xf numFmtId="0" fontId="11" fillId="0" borderId="27" xfId="65" applyBorder="1" applyAlignment="1">
      <alignment wrapText="1"/>
      <protection/>
    </xf>
    <xf numFmtId="0" fontId="14" fillId="0" borderId="26" xfId="65" applyFont="1" applyBorder="1" applyAlignment="1">
      <alignment horizontal="center"/>
      <protection/>
    </xf>
    <xf numFmtId="0" fontId="14" fillId="0" borderId="43" xfId="65" applyFont="1" applyBorder="1" applyAlignment="1">
      <alignment horizontal="center"/>
      <protection/>
    </xf>
    <xf numFmtId="0" fontId="14" fillId="0" borderId="29" xfId="65" applyFont="1" applyBorder="1" applyAlignment="1">
      <alignment horizontal="center"/>
      <protection/>
    </xf>
    <xf numFmtId="0" fontId="11" fillId="0" borderId="10" xfId="65" applyFont="1" applyBorder="1" applyAlignment="1">
      <alignment/>
      <protection/>
    </xf>
    <xf numFmtId="0" fontId="14" fillId="0" borderId="10" xfId="65" applyFont="1" applyBorder="1" applyAlignment="1">
      <alignment vertical="center"/>
      <protection/>
    </xf>
    <xf numFmtId="0" fontId="14" fillId="0" borderId="11" xfId="65" applyFont="1" applyBorder="1" applyAlignment="1">
      <alignment vertical="center"/>
      <protection/>
    </xf>
    <xf numFmtId="0" fontId="14" fillId="0" borderId="12" xfId="65" applyFont="1" applyBorder="1" applyAlignment="1">
      <alignment vertical="center"/>
      <protection/>
    </xf>
    <xf numFmtId="0" fontId="11" fillId="0" borderId="43" xfId="65" applyBorder="1" applyAlignment="1">
      <alignment horizontal="center"/>
      <protection/>
    </xf>
    <xf numFmtId="0" fontId="14" fillId="0" borderId="15" xfId="65" applyFont="1" applyBorder="1" applyAlignment="1">
      <alignment vertical="center" wrapText="1"/>
      <protection/>
    </xf>
    <xf numFmtId="0" fontId="14" fillId="0" borderId="42" xfId="65" applyFont="1" applyBorder="1" applyAlignment="1">
      <alignment vertical="center" wrapText="1"/>
      <protection/>
    </xf>
    <xf numFmtId="0" fontId="14" fillId="0" borderId="35" xfId="65" applyFont="1" applyBorder="1" applyAlignment="1">
      <alignment vertical="center" wrapText="1"/>
      <protection/>
    </xf>
    <xf numFmtId="0" fontId="14" fillId="0" borderId="20" xfId="65" applyFont="1" applyBorder="1" applyAlignment="1">
      <alignment vertical="center" wrapText="1"/>
      <protection/>
    </xf>
    <xf numFmtId="0" fontId="14" fillId="0" borderId="0" xfId="65" applyFont="1" applyBorder="1" applyAlignment="1">
      <alignment vertical="center" wrapText="1"/>
      <protection/>
    </xf>
    <xf numFmtId="0" fontId="14" fillId="0" borderId="31" xfId="65" applyFont="1" applyBorder="1" applyAlignment="1">
      <alignment vertical="center" wrapText="1"/>
      <protection/>
    </xf>
    <xf numFmtId="0" fontId="11" fillId="0" borderId="23" xfId="65" applyBorder="1" applyAlignment="1">
      <alignment wrapText="1"/>
      <protection/>
    </xf>
    <xf numFmtId="0" fontId="11" fillId="0" borderId="30" xfId="65" applyBorder="1" applyAlignment="1">
      <alignment wrapText="1"/>
      <protection/>
    </xf>
    <xf numFmtId="0" fontId="47" fillId="0" borderId="0" xfId="68" applyFont="1" applyAlignment="1">
      <alignment horizontal="center" vertical="center"/>
      <protection/>
    </xf>
    <xf numFmtId="0" fontId="50" fillId="0" borderId="0" xfId="68" applyFont="1" applyAlignment="1">
      <alignment horizontal="center" vertical="center"/>
      <protection/>
    </xf>
    <xf numFmtId="0" fontId="43" fillId="0" borderId="53" xfId="68" applyFont="1" applyBorder="1" applyAlignment="1">
      <alignment horizontal="center" vertical="center" wrapText="1"/>
      <protection/>
    </xf>
    <xf numFmtId="0" fontId="43" fillId="0" borderId="54" xfId="68" applyFont="1" applyBorder="1" applyAlignment="1">
      <alignment horizontal="center" vertical="center" wrapText="1"/>
      <protection/>
    </xf>
    <xf numFmtId="0" fontId="43" fillId="0" borderId="55" xfId="68" applyFont="1" applyBorder="1" applyAlignment="1">
      <alignment horizontal="center" vertical="center" wrapText="1"/>
      <protection/>
    </xf>
    <xf numFmtId="0" fontId="43" fillId="0" borderId="56" xfId="68" applyFont="1" applyBorder="1" applyAlignment="1">
      <alignment horizontal="center" vertical="center" wrapText="1"/>
      <protection/>
    </xf>
    <xf numFmtId="0" fontId="43" fillId="0" borderId="57" xfId="68" applyFont="1" applyBorder="1" applyAlignment="1">
      <alignment horizontal="center" vertical="center" wrapText="1"/>
      <protection/>
    </xf>
    <xf numFmtId="0" fontId="43" fillId="0" borderId="58" xfId="68" applyFont="1" applyBorder="1" applyAlignment="1">
      <alignment horizontal="center" vertical="center" wrapText="1"/>
      <protection/>
    </xf>
    <xf numFmtId="0" fontId="43" fillId="0" borderId="59" xfId="68" applyFont="1" applyBorder="1" applyAlignment="1">
      <alignment horizontal="center" vertical="center" wrapText="1"/>
      <protection/>
    </xf>
    <xf numFmtId="0" fontId="43" fillId="0" borderId="60" xfId="68" applyFont="1" applyBorder="1" applyAlignment="1">
      <alignment horizontal="center" vertical="center" wrapText="1"/>
      <protection/>
    </xf>
    <xf numFmtId="0" fontId="35" fillId="16" borderId="53" xfId="68" applyFont="1" applyFill="1" applyBorder="1" applyAlignment="1">
      <alignment horizontal="center" vertical="center" wrapText="1"/>
      <protection/>
    </xf>
    <xf numFmtId="0" fontId="35" fillId="16" borderId="54" xfId="68" applyFont="1" applyFill="1" applyBorder="1" applyAlignment="1">
      <alignment horizontal="center" vertical="center" wrapText="1"/>
      <protection/>
    </xf>
    <xf numFmtId="0" fontId="35" fillId="16" borderId="61" xfId="68" applyFont="1" applyFill="1" applyBorder="1" applyAlignment="1">
      <alignment horizontal="center" vertical="center" wrapText="1"/>
      <protection/>
    </xf>
    <xf numFmtId="0" fontId="35" fillId="16" borderId="62" xfId="68" applyFont="1" applyFill="1" applyBorder="1" applyAlignment="1">
      <alignment horizontal="center" vertical="center" wrapText="1"/>
      <protection/>
    </xf>
    <xf numFmtId="0" fontId="14" fillId="0" borderId="10" xfId="68" applyFont="1" applyBorder="1" applyAlignment="1">
      <alignment vertical="center" wrapText="1"/>
      <protection/>
    </xf>
    <xf numFmtId="0" fontId="0" fillId="0" borderId="12" xfId="0" applyBorder="1" applyAlignment="1">
      <alignment vertical="center"/>
    </xf>
    <xf numFmtId="0" fontId="43" fillId="0" borderId="63" xfId="68" applyFont="1" applyBorder="1" applyAlignment="1">
      <alignment horizontal="center" vertical="center" wrapText="1"/>
      <protection/>
    </xf>
    <xf numFmtId="0" fontId="43" fillId="0" borderId="64" xfId="68" applyFont="1" applyBorder="1" applyAlignment="1">
      <alignment horizontal="center" vertical="center" wrapText="1"/>
      <protection/>
    </xf>
    <xf numFmtId="0" fontId="43" fillId="0" borderId="57" xfId="68" applyFont="1" applyFill="1" applyBorder="1" applyAlignment="1">
      <alignment horizontal="center" vertical="center" wrapText="1"/>
      <protection/>
    </xf>
    <xf numFmtId="0" fontId="43" fillId="0" borderId="58" xfId="68" applyFont="1" applyFill="1" applyBorder="1" applyAlignment="1">
      <alignment horizontal="center" vertical="center" wrapText="1"/>
      <protection/>
    </xf>
    <xf numFmtId="0" fontId="43" fillId="0" borderId="13" xfId="68" applyFont="1" applyFill="1" applyBorder="1" applyAlignment="1">
      <alignment horizontal="center" vertical="center" wrapText="1"/>
      <protection/>
    </xf>
    <xf numFmtId="0" fontId="14" fillId="0" borderId="0" xfId="68" applyFont="1" applyAlignment="1">
      <alignment horizontal="center" vertical="center" wrapText="1"/>
      <protection/>
    </xf>
    <xf numFmtId="0" fontId="42" fillId="0" borderId="0" xfId="68" applyFont="1" applyAlignment="1">
      <alignment horizontal="center" vertical="center"/>
      <protection/>
    </xf>
    <xf numFmtId="0" fontId="42" fillId="0" borderId="0" xfId="68" applyFont="1" applyAlignment="1">
      <alignment horizontal="center"/>
      <protection/>
    </xf>
    <xf numFmtId="3" fontId="48" fillId="0" borderId="10" xfId="58" applyNumberFormat="1" applyFont="1" applyBorder="1" applyAlignment="1">
      <alignment vertical="center"/>
      <protection/>
    </xf>
    <xf numFmtId="3" fontId="48" fillId="0" borderId="16" xfId="57" applyNumberFormat="1" applyFont="1" applyBorder="1" applyAlignment="1">
      <alignment vertical="center"/>
      <protection/>
    </xf>
    <xf numFmtId="3" fontId="34" fillId="0" borderId="10" xfId="58" applyNumberFormat="1" applyFont="1" applyBorder="1" applyAlignment="1">
      <alignment vertical="center"/>
      <protection/>
    </xf>
    <xf numFmtId="3" fontId="34" fillId="0" borderId="16" xfId="58" applyNumberFormat="1" applyFont="1" applyBorder="1" applyAlignment="1">
      <alignment vertical="center"/>
      <protection/>
    </xf>
    <xf numFmtId="0" fontId="37" fillId="0" borderId="15" xfId="58" applyFont="1" applyBorder="1" applyAlignment="1">
      <alignment vertical="center" wrapText="1"/>
      <protection/>
    </xf>
    <xf numFmtId="0" fontId="37" fillId="0" borderId="35" xfId="57" applyFont="1" applyBorder="1" applyAlignment="1">
      <alignment vertical="center" wrapText="1"/>
      <protection/>
    </xf>
    <xf numFmtId="0" fontId="37" fillId="0" borderId="23" xfId="57" applyFont="1" applyBorder="1" applyAlignment="1">
      <alignment vertical="center" wrapText="1"/>
      <protection/>
    </xf>
    <xf numFmtId="0" fontId="37" fillId="0" borderId="30" xfId="57" applyFont="1" applyBorder="1" applyAlignment="1">
      <alignment vertical="center" wrapText="1"/>
      <protection/>
    </xf>
    <xf numFmtId="3" fontId="48" fillId="0" borderId="12" xfId="57" applyNumberFormat="1" applyFont="1" applyBorder="1" applyAlignment="1">
      <alignment vertical="center"/>
      <protection/>
    </xf>
    <xf numFmtId="0" fontId="37" fillId="0" borderId="22" xfId="57" applyFont="1" applyBorder="1" applyAlignment="1">
      <alignment vertical="center" wrapText="1"/>
      <protection/>
    </xf>
    <xf numFmtId="0" fontId="37" fillId="0" borderId="41" xfId="57" applyFont="1" applyBorder="1" applyAlignment="1">
      <alignment vertical="center" wrapText="1"/>
      <protection/>
    </xf>
    <xf numFmtId="3" fontId="11" fillId="0" borderId="12" xfId="57" applyNumberFormat="1" applyFont="1" applyBorder="1" applyAlignment="1">
      <alignment vertical="center"/>
      <protection/>
    </xf>
    <xf numFmtId="3" fontId="34" fillId="0" borderId="12" xfId="58" applyNumberFormat="1" applyFont="1" applyBorder="1" applyAlignment="1">
      <alignment vertical="center"/>
      <protection/>
    </xf>
    <xf numFmtId="3" fontId="34" fillId="0" borderId="11" xfId="58" applyNumberFormat="1" applyFont="1" applyBorder="1" applyAlignment="1">
      <alignment vertical="center"/>
      <protection/>
    </xf>
    <xf numFmtId="3" fontId="48" fillId="0" borderId="11" xfId="58" applyNumberFormat="1" applyFont="1" applyBorder="1" applyAlignment="1">
      <alignment vertical="center"/>
      <protection/>
    </xf>
    <xf numFmtId="3" fontId="48" fillId="0" borderId="12" xfId="58" applyNumberFormat="1" applyFont="1" applyBorder="1" applyAlignment="1">
      <alignment vertical="center"/>
      <protection/>
    </xf>
    <xf numFmtId="0" fontId="37" fillId="0" borderId="20" xfId="58" applyFont="1" applyBorder="1" applyAlignment="1">
      <alignment vertical="center" wrapText="1"/>
      <protection/>
    </xf>
    <xf numFmtId="0" fontId="37" fillId="0" borderId="31" xfId="57" applyFont="1" applyBorder="1" applyAlignment="1">
      <alignment vertical="center" wrapText="1"/>
      <protection/>
    </xf>
    <xf numFmtId="0" fontId="37" fillId="0" borderId="15" xfId="58" applyFont="1" applyBorder="1" applyAlignment="1">
      <alignment horizontal="left" vertical="center" wrapText="1"/>
      <protection/>
    </xf>
    <xf numFmtId="0" fontId="37" fillId="0" borderId="35" xfId="57" applyFont="1" applyBorder="1" applyAlignment="1">
      <alignment horizontal="left" vertical="center" wrapText="1"/>
      <protection/>
    </xf>
    <xf numFmtId="0" fontId="37" fillId="0" borderId="23" xfId="57" applyFont="1" applyBorder="1" applyAlignment="1">
      <alignment horizontal="left" vertical="center" wrapText="1"/>
      <protection/>
    </xf>
    <xf numFmtId="0" fontId="37" fillId="0" borderId="30" xfId="57" applyFont="1" applyBorder="1" applyAlignment="1">
      <alignment horizontal="left" vertical="center" wrapText="1"/>
      <protection/>
    </xf>
    <xf numFmtId="0" fontId="0" fillId="0" borderId="0" xfId="58" applyFont="1" applyAlignment="1">
      <alignment horizontal="center"/>
      <protection/>
    </xf>
    <xf numFmtId="0" fontId="0" fillId="0" borderId="0" xfId="58" applyAlignment="1">
      <alignment horizontal="center"/>
      <protection/>
    </xf>
    <xf numFmtId="0" fontId="35" fillId="0" borderId="22" xfId="58" applyFont="1" applyBorder="1" applyAlignment="1">
      <alignment horizontal="center"/>
      <protection/>
    </xf>
    <xf numFmtId="0" fontId="35" fillId="0" borderId="41" xfId="58" applyFont="1" applyBorder="1" applyAlignment="1">
      <alignment horizontal="center"/>
      <protection/>
    </xf>
    <xf numFmtId="0" fontId="37" fillId="0" borderId="20" xfId="58" applyFont="1" applyBorder="1" applyAlignment="1">
      <alignment horizontal="left" vertical="center" wrapText="1"/>
      <protection/>
    </xf>
    <xf numFmtId="0" fontId="37" fillId="0" borderId="31" xfId="57" applyFont="1" applyBorder="1" applyAlignment="1">
      <alignment horizontal="left" vertical="center" wrapText="1"/>
      <protection/>
    </xf>
  </cellXfs>
  <cellStyles count="6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_10mellütemterv" xfId="57"/>
    <cellStyle name="Normál_2007eredetiköltségvetés" xfId="58"/>
    <cellStyle name="Normál_2008évivéglegesköltségvetésfebr13" xfId="59"/>
    <cellStyle name="Normál_20097-11-igmellékelt" xfId="60"/>
    <cellStyle name="Normál_2010koltsegvetesjan13" xfId="61"/>
    <cellStyle name="Normál_2011müködésifelhalmérlegfebr17" xfId="62"/>
    <cellStyle name="Normál_2012éviköltségvetésjan19este" xfId="63"/>
    <cellStyle name="Normál_2012koncepcióhozhitel állomány" xfId="64"/>
    <cellStyle name="Normál_2012létszám tábla" xfId="65"/>
    <cellStyle name="Normál_eus tábla" xfId="66"/>
    <cellStyle name="Normal_KARSZJ3" xfId="67"/>
    <cellStyle name="Normál_Kötelző feladatok" xfId="68"/>
    <cellStyle name="Normál_közterület" xfId="69"/>
    <cellStyle name="Normal_KTRSZJ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JBAKATS\SYS\KOZOS\Gl_riportok\Formazott_hide\06RIPOR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FerencZsoltE\Asztal\Szakmai_ig&#233;nye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10.%20K&#214;LTS&#201;GVET&#201;S\2010%20junius\KEM&#214;%202010.%20kv.%20m&#243;dos&#237;t&#225;s%20(junius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Rendelet%20m&#243;dos&#237;t&#225;s\Rendelet%20m&#243;dos&#237;t&#225;s2010\rend.m&#243;d.010.12.%20h&#243;\Int&#233;zm&#233;nyi%20p&#233;nzf.t&#225;blai2010.12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KOZOS\Gl_riportok\Formazott_hide\02RI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2009.%20&#233;vi%20kv%20egy&#233;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2009.K&#214;LTS&#201;GVET&#201;S\Int&#233;zm&#233;nyek\Kom&#225;romi%20int.%2009%20I-IV.%20havi%20telj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2007\2007.%20&#233;ves\havi%20z&#225;r&#243;%20hite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8\08%20k&#246;lts&#233;gvet&#233;s\2008.%20&#233;vi%20kv.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soserver\kozos\Documents%20and%20Settings\IlonaM\Dokumentumok\Dokumentumok\AKV%202009\KEMO%202009.%20&#233;vi%20kv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IlonaM\Dokumentumok\2008.%20&#233;vi%20kv.%20m&#243;dos&#237;t&#225;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IlonaM\Local%20Settings\Temporary%20Internet%20Files\OLK7\Documents%20and%20Settings\IlonaM\Dokumentumok\Dokumentumok\Akv2007\2007.%20&#233;ves\havi%20z&#225;r&#243;%20hit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riport"/>
      <sheetName val="Munka2"/>
      <sheetName val="Munka3"/>
    </sheetNames>
    <definedNames>
      <definedName name="run"/>
    </defined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kötelezettségek"/>
      <sheetName val="összes igény"/>
      <sheetName val="Eredeti tábla"/>
      <sheetName val="CSXLStore"/>
      <sheetName val="csxlDE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"/>
      <sheetName val="4Létszám"/>
      <sheetName val="4aLétszám "/>
      <sheetName val="19.Jávorka Tang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Összesen"/>
      <sheetName val="TGSZSZ"/>
      <sheetName val="Kórház"/>
      <sheetName val="Jávorka"/>
      <sheetName val="Zsigmondy"/>
      <sheetName val="Eötvös Szakk."/>
      <sheetName val="Széchenyi"/>
      <sheetName val="Kultsar"/>
      <sheetName val="Géza"/>
      <sheetName val="Alapy"/>
      <sheetName val="RubikE.Koll."/>
      <sheetName val="Erkel"/>
      <sheetName val="Óvoda,Ált.spec.isk"/>
      <sheetName val="Ped.és Gyermkv.Szaksz."/>
      <sheetName val="MERI"/>
      <sheetName val="Integrált szoc"/>
      <sheetName val="Múzeum"/>
      <sheetName val="Levéltár"/>
      <sheetName val="Könyvtár"/>
      <sheetName val="CSXLSto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riport"/>
      <sheetName val="Munka2"/>
      <sheetName val="Munka3"/>
    </sheetNames>
    <definedNames>
      <definedName name="run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sebbségi önk."/>
      <sheetName val="Kiadás"/>
      <sheetName val="Bevéte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GSZSZ"/>
      <sheetName val="Középfokú koll"/>
      <sheetName val="Széchenyi"/>
      <sheetName val="Kultsar"/>
      <sheetName val="Alapy"/>
      <sheetName val="Móra"/>
      <sheetName val="Könyvtá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gyhatározat mell."/>
      <sheetName val="Függ.tarj."/>
      <sheetName val="1fhiány lev."/>
      <sheetName val="2fSzékházbérlők"/>
      <sheetName val="3fáth.szerz. "/>
      <sheetName val="4forg.kép.ing."/>
      <sheetName val="5fhitelkorlát"/>
      <sheetName val="6fellátotti létsz"/>
      <sheetName val="7fnyugd.névs"/>
      <sheetName val="8fhitel-kötvény kamat"/>
      <sheetName val="Kvrendelet "/>
      <sheetName val="tartalomj"/>
      <sheetName val="1Főmérleg"/>
      <sheetName val="1aműk.mérleg"/>
      <sheetName val="1bFelhalm.mérleg"/>
      <sheetName val="2mérlegössz."/>
      <sheetName val="2aMérlegint"/>
      <sheetName val="2bMérleghiv"/>
      <sheetName val="3-aBevétel"/>
      <sheetName val="3-bKiadás"/>
      <sheetName val="3-cIntézmények"/>
      <sheetName val="3-dInt beruh-felúj"/>
      <sheetName val="3-eKEMÖBev"/>
      <sheetName val="4Megye bev-kiad"/>
      <sheetName val="4aPénzeszköz"/>
      <sheetName val="4bHiv.felúj "/>
      <sheetName val="5adósság-hitel "/>
      <sheetName val="6többéves felad.forrása "/>
      <sheetName val="7központi tám."/>
      <sheetName val="7aközponti tám."/>
      <sheetName val="8gördülő"/>
      <sheetName val="9ütemterv"/>
      <sheetName val="10Létszám"/>
      <sheetName val="11acigány"/>
      <sheetName val="11bszlovák"/>
      <sheetName val="11cnémet"/>
      <sheetName val="csxlDESheet1"/>
      <sheetName val="CSXLStor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főmérleg"/>
      <sheetName val="1aMűköd. mérleg"/>
      <sheetName val="1bFelhalm. mérleg"/>
      <sheetName val="2Hivatali kv"/>
      <sheetName val="2aHivatal kiad"/>
      <sheetName val="2cCéltartalék"/>
      <sheetName val="6TISZK"/>
      <sheetName val="7Cigány"/>
      <sheetName val="8Német"/>
      <sheetName val="9Szlovák"/>
      <sheetName val="10intberuh-felúj"/>
      <sheetName val="11PM jogcím"/>
      <sheetName val="143éves terv"/>
      <sheetName val="15likviditás"/>
      <sheetName val="Kisebbségi önk."/>
      <sheetName val="Bevétel"/>
      <sheetName val="Kiadás"/>
      <sheetName val="CSXLStore"/>
      <sheetName val="csxlDESheet1"/>
      <sheetName val="csxlDESheet2"/>
      <sheetName val="csxlDESheet3"/>
      <sheetName val="csxlDESheet4"/>
      <sheetName val="csxlDESheet5"/>
      <sheetName val="csxlDESheet6"/>
      <sheetName val="csxlDESheet7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Kvrendelet "/>
      <sheetName val="tartalomj"/>
      <sheetName val="rendeletmód(05.22.)"/>
      <sheetName val="rendeletmód(06.26.) "/>
      <sheetName val="1.sz. tábla"/>
      <sheetName val="1Főmérleg"/>
      <sheetName val="1aműk.mérleg"/>
      <sheetName val="1bFelhalm.mérleg"/>
      <sheetName val="2mérlegössz."/>
      <sheetName val="2aMérlegint"/>
      <sheetName val="2bMérleghiv"/>
      <sheetName val="4Pénzeszköz (2)"/>
      <sheetName val="4aPénzeszköz"/>
      <sheetName val="Munka1"/>
      <sheetName val="3-bKiadás"/>
      <sheetName val="4Megye bev-kiad"/>
      <sheetName val="3-aBevétel"/>
      <sheetName val="3-cIntézmények"/>
      <sheetName val="3-dInt beruh-felúj "/>
      <sheetName val="3-eKEMÖBev"/>
      <sheetName val="4bHiv.felúj "/>
      <sheetName val="9ütemterv"/>
      <sheetName val="10Létszám"/>
      <sheetName val="11acigány"/>
      <sheetName val="11bszlovák"/>
      <sheetName val="11cnémet"/>
      <sheetName val="12EU pályázat"/>
      <sheetName val="5adósság-hitel "/>
      <sheetName val="6többéves felad.forrása "/>
      <sheetName val="7központi tám."/>
      <sheetName val="7aközponti tám."/>
      <sheetName val="8gördülő"/>
      <sheetName val="csxlDESheet1"/>
      <sheetName val="CSXLStor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avizár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B18" sqref="B18"/>
    </sheetView>
  </sheetViews>
  <sheetFormatPr defaultColWidth="9.00390625" defaultRowHeight="12.75"/>
  <cols>
    <col min="1" max="1" width="52.75390625" style="278" customWidth="1"/>
    <col min="2" max="3" width="11.375" style="278" customWidth="1"/>
    <col min="4" max="4" width="51.875" style="278" customWidth="1"/>
    <col min="5" max="5" width="11.125" style="278" customWidth="1"/>
    <col min="6" max="6" width="12.625" style="278" customWidth="1"/>
    <col min="7" max="16384" width="9.125" style="278" customWidth="1"/>
  </cols>
  <sheetData>
    <row r="1" spans="1:5" ht="12.75">
      <c r="A1" s="1020" t="s">
        <v>884</v>
      </c>
      <c r="B1" s="1021"/>
      <c r="C1" s="1021"/>
      <c r="D1" s="1021"/>
      <c r="E1" s="1021"/>
    </row>
    <row r="2" spans="1:5" ht="12.75">
      <c r="A2" s="1020" t="s">
        <v>885</v>
      </c>
      <c r="B2" s="1021"/>
      <c r="C2" s="1021"/>
      <c r="D2" s="1021"/>
      <c r="E2" s="1021"/>
    </row>
    <row r="3" spans="1:6" ht="12.75">
      <c r="A3" s="690"/>
      <c r="B3" s="690"/>
      <c r="C3" s="690"/>
      <c r="D3" s="690"/>
      <c r="E3" s="691"/>
      <c r="F3" s="691" t="s">
        <v>112</v>
      </c>
    </row>
    <row r="4" spans="1:6" ht="12.75" customHeight="1">
      <c r="A4" s="1022" t="s">
        <v>182</v>
      </c>
      <c r="B4" s="1022" t="s">
        <v>916</v>
      </c>
      <c r="C4" s="1018" t="s">
        <v>666</v>
      </c>
      <c r="D4" s="1022" t="s">
        <v>183</v>
      </c>
      <c r="E4" s="1022" t="s">
        <v>916</v>
      </c>
      <c r="F4" s="1018" t="s">
        <v>666</v>
      </c>
    </row>
    <row r="5" spans="1:6" ht="24.75" customHeight="1" thickBot="1">
      <c r="A5" s="1023"/>
      <c r="B5" s="1023"/>
      <c r="C5" s="1019"/>
      <c r="D5" s="1023"/>
      <c r="E5" s="1023"/>
      <c r="F5" s="1019"/>
    </row>
    <row r="6" spans="1:10" s="412" customFormat="1" ht="12.75" thickTop="1">
      <c r="A6" s="452"/>
      <c r="B6" s="444"/>
      <c r="C6" s="848"/>
      <c r="D6" s="461" t="s">
        <v>184</v>
      </c>
      <c r="E6" s="453">
        <f>SUM('1c.mell '!C164)</f>
        <v>2603713</v>
      </c>
      <c r="F6" s="453">
        <f>SUM('1c.mell '!D164)</f>
        <v>2706389</v>
      </c>
      <c r="G6" s="411"/>
      <c r="H6" s="411"/>
      <c r="I6" s="411"/>
      <c r="J6" s="411"/>
    </row>
    <row r="7" spans="1:10" s="412" customFormat="1" ht="12">
      <c r="A7" s="818" t="s">
        <v>735</v>
      </c>
      <c r="B7" s="435">
        <f>SUM('1b.mell '!C225)</f>
        <v>1267600</v>
      </c>
      <c r="C7" s="435">
        <f>SUM('1b.mell '!D225)</f>
        <v>1267600</v>
      </c>
      <c r="D7" s="462" t="s">
        <v>315</v>
      </c>
      <c r="E7" s="435">
        <f>SUM('1c.mell '!C165)</f>
        <v>665896</v>
      </c>
      <c r="F7" s="435">
        <f>SUM('1c.mell '!D165)</f>
        <v>700533</v>
      </c>
      <c r="G7" s="411"/>
      <c r="H7" s="411"/>
      <c r="I7" s="411"/>
      <c r="J7" s="411"/>
    </row>
    <row r="8" spans="1:10" s="412" customFormat="1" ht="12">
      <c r="A8" s="818" t="s">
        <v>663</v>
      </c>
      <c r="B8" s="435">
        <f>SUM('1b.mell '!C64)</f>
        <v>128469</v>
      </c>
      <c r="C8" s="435">
        <f>SUM('1b.mell '!D64)</f>
        <v>145135</v>
      </c>
      <c r="D8" s="433" t="s">
        <v>185</v>
      </c>
      <c r="E8" s="435">
        <f>SUM('1c.mell '!C166)</f>
        <v>5255237</v>
      </c>
      <c r="F8" s="435">
        <f>SUM('1c.mell '!D166)</f>
        <v>5547580</v>
      </c>
      <c r="G8" s="411"/>
      <c r="H8" s="411"/>
      <c r="I8" s="411"/>
      <c r="J8" s="411"/>
    </row>
    <row r="9" spans="1:10" s="412" customFormat="1" ht="12">
      <c r="A9" s="818" t="s">
        <v>328</v>
      </c>
      <c r="B9" s="435"/>
      <c r="C9" s="435">
        <f>SUM('1b.mell '!D226)</f>
        <v>100175</v>
      </c>
      <c r="D9" s="433" t="s">
        <v>344</v>
      </c>
      <c r="E9" s="435">
        <f>SUM('1c.mell '!C167)</f>
        <v>1097982</v>
      </c>
      <c r="F9" s="435">
        <f>SUM('1c.mell '!D167)</f>
        <v>1114459</v>
      </c>
      <c r="G9" s="411"/>
      <c r="H9" s="411"/>
      <c r="I9" s="411"/>
      <c r="J9" s="411"/>
    </row>
    <row r="10" spans="1:10" s="412" customFormat="1" ht="12">
      <c r="A10" s="418" t="s">
        <v>658</v>
      </c>
      <c r="B10" s="438">
        <f>SUM('1b.mell '!C228)</f>
        <v>0</v>
      </c>
      <c r="C10" s="438">
        <f>SUM('1b.mell '!D228)</f>
        <v>2098</v>
      </c>
      <c r="D10" s="433" t="s">
        <v>922</v>
      </c>
      <c r="E10" s="435">
        <f>SUM('1c.mell '!C168)</f>
        <v>3500</v>
      </c>
      <c r="F10" s="435">
        <f>SUM('1c.mell '!D168)</f>
        <v>6750</v>
      </c>
      <c r="G10" s="411"/>
      <c r="H10" s="411"/>
      <c r="I10" s="411"/>
      <c r="J10" s="411"/>
    </row>
    <row r="11" spans="1:10" s="412" customFormat="1" ht="12">
      <c r="A11" s="418" t="s">
        <v>842</v>
      </c>
      <c r="B11" s="438">
        <f>SUM(B12:B18)</f>
        <v>7895654</v>
      </c>
      <c r="C11" s="438">
        <f>SUM(C12:C18)</f>
        <v>7130654</v>
      </c>
      <c r="D11" s="433" t="s">
        <v>314</v>
      </c>
      <c r="E11" s="435">
        <f>SUM('1c.mell '!C169)</f>
        <v>101664</v>
      </c>
      <c r="F11" s="435">
        <f>SUM('1c.mell '!D169)</f>
        <v>197270</v>
      </c>
      <c r="G11" s="411"/>
      <c r="H11" s="411"/>
      <c r="I11" s="411"/>
      <c r="J11" s="411"/>
    </row>
    <row r="12" spans="1:10" s="412" customFormat="1" ht="12">
      <c r="A12" s="421" t="s">
        <v>198</v>
      </c>
      <c r="B12" s="435">
        <f>SUM('1b.mell '!C217)</f>
        <v>6557164</v>
      </c>
      <c r="C12" s="435">
        <f>SUM('1b.mell '!D217)</f>
        <v>6537164</v>
      </c>
      <c r="D12" s="433"/>
      <c r="E12" s="435"/>
      <c r="F12" s="435"/>
      <c r="G12" s="411"/>
      <c r="H12" s="411"/>
      <c r="I12" s="411"/>
      <c r="J12" s="411"/>
    </row>
    <row r="13" spans="1:10" s="412" customFormat="1" ht="12">
      <c r="A13" s="421" t="s">
        <v>200</v>
      </c>
      <c r="B13" s="435"/>
      <c r="C13" s="435">
        <f>SUM('1b.mell '!D218)</f>
        <v>20000</v>
      </c>
      <c r="D13" s="442"/>
      <c r="E13" s="443"/>
      <c r="F13" s="443"/>
      <c r="G13" s="411"/>
      <c r="H13" s="411"/>
      <c r="I13" s="411"/>
      <c r="J13" s="411"/>
    </row>
    <row r="14" spans="1:10" s="412" customFormat="1" ht="12">
      <c r="A14" s="421" t="s">
        <v>208</v>
      </c>
      <c r="B14" s="435">
        <f>SUM('1b.mell '!C219)</f>
        <v>170000</v>
      </c>
      <c r="C14" s="435">
        <f>SUM('1b.mell '!D219)</f>
        <v>170000</v>
      </c>
      <c r="D14" s="442"/>
      <c r="E14" s="443"/>
      <c r="F14" s="443"/>
      <c r="G14" s="411"/>
      <c r="H14" s="411"/>
      <c r="I14" s="411"/>
      <c r="J14" s="411"/>
    </row>
    <row r="15" spans="1:10" s="412" customFormat="1" ht="12">
      <c r="A15" s="421" t="s">
        <v>324</v>
      </c>
      <c r="B15" s="435">
        <f>SUM('1b.mell '!C221)</f>
        <v>765000</v>
      </c>
      <c r="C15" s="435">
        <f>SUM('1b.mell '!D221)</f>
        <v>0</v>
      </c>
      <c r="D15" s="442"/>
      <c r="E15" s="443"/>
      <c r="F15" s="443"/>
      <c r="G15" s="411"/>
      <c r="H15" s="411"/>
      <c r="I15" s="411"/>
      <c r="J15" s="411"/>
    </row>
    <row r="16" spans="1:10" s="412" customFormat="1" ht="12">
      <c r="A16" s="421" t="s">
        <v>285</v>
      </c>
      <c r="B16" s="435">
        <f>SUM('1b.mell '!C220)</f>
        <v>403490</v>
      </c>
      <c r="C16" s="435">
        <f>SUM('1b.mell '!D220)</f>
        <v>399290</v>
      </c>
      <c r="D16" s="442"/>
      <c r="E16" s="443"/>
      <c r="F16" s="443"/>
      <c r="G16" s="411"/>
      <c r="H16" s="411"/>
      <c r="I16" s="411"/>
      <c r="J16" s="411"/>
    </row>
    <row r="17" spans="1:10" s="412" customFormat="1" ht="12">
      <c r="A17" s="421" t="s">
        <v>206</v>
      </c>
      <c r="B17" s="435">
        <f>SUM('1b.mell '!C222)</f>
        <v>0</v>
      </c>
      <c r="C17" s="435">
        <f>SUM('1b.mell '!D222)</f>
        <v>4000</v>
      </c>
      <c r="D17" s="424"/>
      <c r="E17" s="425"/>
      <c r="F17" s="425"/>
      <c r="G17" s="411"/>
      <c r="H17" s="411"/>
      <c r="I17" s="411"/>
      <c r="J17" s="411"/>
    </row>
    <row r="18" spans="1:10" s="412" customFormat="1" ht="12">
      <c r="A18" s="421" t="s">
        <v>207</v>
      </c>
      <c r="B18" s="435">
        <f>SUM('1b.mell '!C223)</f>
        <v>0</v>
      </c>
      <c r="C18" s="435">
        <f>SUM('1b.mell '!D223)</f>
        <v>200</v>
      </c>
      <c r="D18" s="413"/>
      <c r="E18" s="426"/>
      <c r="F18" s="426"/>
      <c r="G18" s="411"/>
      <c r="H18" s="411"/>
      <c r="I18" s="411"/>
      <c r="J18" s="411"/>
    </row>
    <row r="19" spans="1:10" s="412" customFormat="1" ht="12">
      <c r="A19" s="418" t="s">
        <v>86</v>
      </c>
      <c r="B19" s="438">
        <f>SUM(B20:B25)</f>
        <v>1755265</v>
      </c>
      <c r="C19" s="438">
        <f>SUM(C20:C25)</f>
        <v>2957737</v>
      </c>
      <c r="D19" s="413"/>
      <c r="E19" s="426"/>
      <c r="F19" s="426"/>
      <c r="G19" s="411"/>
      <c r="H19" s="411"/>
      <c r="I19" s="411"/>
      <c r="J19" s="411"/>
    </row>
    <row r="20" spans="1:10" s="412" customFormat="1" ht="12">
      <c r="A20" s="421" t="s">
        <v>245</v>
      </c>
      <c r="B20" s="435">
        <f>SUM('1b.mell '!C210)</f>
        <v>723560</v>
      </c>
      <c r="C20" s="435">
        <f>SUM('1b.mell '!D210)</f>
        <v>723560</v>
      </c>
      <c r="D20" s="413"/>
      <c r="E20" s="426"/>
      <c r="F20" s="426"/>
      <c r="G20" s="411"/>
      <c r="H20" s="411"/>
      <c r="I20" s="411"/>
      <c r="J20" s="411"/>
    </row>
    <row r="21" spans="1:10" s="412" customFormat="1" ht="12">
      <c r="A21" s="421" t="s">
        <v>310</v>
      </c>
      <c r="B21" s="435">
        <f>SUM('1b.mell '!C211)</f>
        <v>223272</v>
      </c>
      <c r="C21" s="435">
        <f>SUM('1b.mell '!D211)</f>
        <v>223272</v>
      </c>
      <c r="D21" s="413"/>
      <c r="E21" s="426"/>
      <c r="F21" s="426"/>
      <c r="G21" s="411"/>
      <c r="H21" s="411"/>
      <c r="I21" s="411"/>
      <c r="J21" s="411"/>
    </row>
    <row r="22" spans="1:10" s="412" customFormat="1" ht="12">
      <c r="A22" s="421" t="s">
        <v>246</v>
      </c>
      <c r="B22" s="435">
        <f>SUM('1b.mell '!C212)</f>
        <v>56406</v>
      </c>
      <c r="C22" s="435">
        <f>SUM('1b.mell '!D212)</f>
        <v>821406</v>
      </c>
      <c r="D22" s="413"/>
      <c r="E22" s="426"/>
      <c r="F22" s="426"/>
      <c r="G22" s="411"/>
      <c r="H22" s="411"/>
      <c r="I22" s="411"/>
      <c r="J22" s="411"/>
    </row>
    <row r="23" spans="1:10" s="412" customFormat="1" ht="12">
      <c r="A23" s="421" t="s">
        <v>301</v>
      </c>
      <c r="B23" s="435">
        <f>SUM('1b.mell '!C213)</f>
        <v>207659</v>
      </c>
      <c r="C23" s="435">
        <f>SUM('1b.mell '!D213)</f>
        <v>207659</v>
      </c>
      <c r="D23" s="413"/>
      <c r="E23" s="426"/>
      <c r="F23" s="426"/>
      <c r="G23" s="411"/>
      <c r="H23" s="411"/>
      <c r="I23" s="411"/>
      <c r="J23" s="411"/>
    </row>
    <row r="24" spans="1:10" s="412" customFormat="1" ht="12">
      <c r="A24" s="421" t="s">
        <v>247</v>
      </c>
      <c r="B24" s="435">
        <f>SUM('1b.mell '!C214)</f>
        <v>514368</v>
      </c>
      <c r="C24" s="435">
        <f>SUM('1b.mell '!D214)</f>
        <v>951840</v>
      </c>
      <c r="D24" s="413"/>
      <c r="E24" s="426"/>
      <c r="F24" s="426"/>
      <c r="G24" s="411"/>
      <c r="H24" s="411"/>
      <c r="I24" s="411"/>
      <c r="J24" s="411"/>
    </row>
    <row r="25" spans="1:10" s="412" customFormat="1" ht="12.75" thickBot="1">
      <c r="A25" s="439" t="s">
        <v>311</v>
      </c>
      <c r="B25" s="440">
        <f>SUM('1b.mell '!C215)</f>
        <v>30000</v>
      </c>
      <c r="C25" s="440">
        <f>SUM('1b.mell '!D215)</f>
        <v>30000</v>
      </c>
      <c r="D25" s="413"/>
      <c r="E25" s="426"/>
      <c r="F25" s="426"/>
      <c r="G25" s="411"/>
      <c r="H25" s="411"/>
      <c r="I25" s="411"/>
      <c r="J25" s="411"/>
    </row>
    <row r="26" spans="1:10" s="412" customFormat="1" ht="13.5" thickBot="1" thickTop="1">
      <c r="A26" s="414" t="s">
        <v>306</v>
      </c>
      <c r="B26" s="441"/>
      <c r="C26" s="441"/>
      <c r="D26" s="416"/>
      <c r="E26" s="427"/>
      <c r="F26" s="427"/>
      <c r="G26" s="411"/>
      <c r="H26" s="411"/>
      <c r="I26" s="411"/>
      <c r="J26" s="411"/>
    </row>
    <row r="27" spans="1:10" s="412" customFormat="1" ht="13.5" thickBot="1" thickTop="1">
      <c r="A27" s="414" t="s">
        <v>312</v>
      </c>
      <c r="B27" s="437">
        <f>SUM(B6+B11+B19+B10+B26+B7+B8)</f>
        <v>11046988</v>
      </c>
      <c r="C27" s="437">
        <f>SUM(C11+C19+C10+C26+C7+C8+C9)</f>
        <v>11603399</v>
      </c>
      <c r="D27" s="417" t="s">
        <v>316</v>
      </c>
      <c r="E27" s="437">
        <f>SUM(E6:E26)</f>
        <v>9727992</v>
      </c>
      <c r="F27" s="437">
        <f>SUM(F6:F26)</f>
        <v>10272981</v>
      </c>
      <c r="G27" s="411"/>
      <c r="H27" s="411"/>
      <c r="I27" s="411"/>
      <c r="J27" s="411"/>
    </row>
    <row r="28" spans="1:10" s="412" customFormat="1" ht="13.5" thickBot="1" thickTop="1">
      <c r="A28" s="428"/>
      <c r="B28" s="415"/>
      <c r="C28" s="415"/>
      <c r="D28" s="417"/>
      <c r="E28" s="427"/>
      <c r="F28" s="427"/>
      <c r="G28" s="411"/>
      <c r="H28" s="411"/>
      <c r="I28" s="411"/>
      <c r="J28" s="411"/>
    </row>
    <row r="29" spans="1:10" s="412" customFormat="1" ht="13.5" thickBot="1" thickTop="1">
      <c r="A29" s="422" t="s">
        <v>671</v>
      </c>
      <c r="B29" s="423"/>
      <c r="C29" s="440">
        <f>SUM('1b.mell '!D230)</f>
        <v>506602</v>
      </c>
      <c r="D29" s="429" t="s">
        <v>325</v>
      </c>
      <c r="E29" s="445">
        <f>SUM('6.mell. '!C12)</f>
        <v>59685</v>
      </c>
      <c r="F29" s="445">
        <f>SUM('6.mell. '!D12)</f>
        <v>123735</v>
      </c>
      <c r="G29" s="411"/>
      <c r="H29" s="411"/>
      <c r="I29" s="411"/>
      <c r="J29" s="411"/>
    </row>
    <row r="30" spans="1:10" s="412" customFormat="1" ht="13.5" thickBot="1" thickTop="1">
      <c r="A30" s="414"/>
      <c r="B30" s="415"/>
      <c r="C30" s="415"/>
      <c r="D30" s="416" t="s">
        <v>326</v>
      </c>
      <c r="E30" s="446">
        <f>SUM('6.mell. '!C30)-'6.mell. '!C12</f>
        <v>27016</v>
      </c>
      <c r="F30" s="446">
        <f>SUM('1c.mell '!D105)</f>
        <v>27016</v>
      </c>
      <c r="G30" s="411"/>
      <c r="H30" s="411"/>
      <c r="I30" s="411"/>
      <c r="J30" s="411"/>
    </row>
    <row r="31" spans="1:10" s="412" customFormat="1" ht="20.25" customHeight="1" thickBot="1" thickTop="1">
      <c r="A31" s="572" t="s">
        <v>673</v>
      </c>
      <c r="B31" s="573">
        <f>SUM(B27)</f>
        <v>11046988</v>
      </c>
      <c r="C31" s="573">
        <f>SUM(C27+C29)</f>
        <v>12110001</v>
      </c>
      <c r="D31" s="574" t="s">
        <v>644</v>
      </c>
      <c r="E31" s="573">
        <f>SUM(E27+E29+E30)</f>
        <v>9814693</v>
      </c>
      <c r="F31" s="573">
        <f>SUM(F27+F29+F30)</f>
        <v>10423732</v>
      </c>
      <c r="G31" s="411"/>
      <c r="H31" s="411"/>
      <c r="I31" s="411"/>
      <c r="J31" s="411"/>
    </row>
    <row r="32" spans="1:10" s="412" customFormat="1" ht="13.5" thickBot="1" thickTop="1">
      <c r="A32" s="447"/>
      <c r="B32" s="431"/>
      <c r="C32" s="431"/>
      <c r="D32" s="432"/>
      <c r="E32" s="434"/>
      <c r="F32" s="434"/>
      <c r="G32" s="411"/>
      <c r="H32" s="411"/>
      <c r="I32" s="411"/>
      <c r="J32" s="411"/>
    </row>
    <row r="33" spans="1:10" s="412" customFormat="1" ht="12.75" thickTop="1">
      <c r="A33" s="430" t="s">
        <v>294</v>
      </c>
      <c r="B33" s="444">
        <f>SUM('1b.mell '!C236)</f>
        <v>1273585</v>
      </c>
      <c r="C33" s="444">
        <f>SUM('1b.mell '!D236)</f>
        <v>836113</v>
      </c>
      <c r="D33" s="429" t="s">
        <v>317</v>
      </c>
      <c r="E33" s="445">
        <f>SUM('1c.mell '!C174)</f>
        <v>4336274</v>
      </c>
      <c r="F33" s="445">
        <f>SUM('1c.mell '!D174)</f>
        <v>4777242</v>
      </c>
      <c r="G33" s="411"/>
      <c r="H33" s="411"/>
      <c r="I33" s="411"/>
      <c r="J33" s="411"/>
    </row>
    <row r="34" spans="1:10" s="412" customFormat="1" ht="12">
      <c r="A34" s="418" t="s">
        <v>659</v>
      </c>
      <c r="B34" s="444">
        <f>SUM('1b.mell '!C240)</f>
        <v>2974033</v>
      </c>
      <c r="C34" s="444">
        <f>SUM('1b.mell '!D240)</f>
        <v>3309483</v>
      </c>
      <c r="D34" s="420" t="s">
        <v>318</v>
      </c>
      <c r="E34" s="435">
        <f>SUM('1c.mell '!C175)</f>
        <v>309942</v>
      </c>
      <c r="F34" s="435">
        <f>SUM('1c.mell '!D175)</f>
        <v>981894</v>
      </c>
      <c r="G34" s="411"/>
      <c r="H34" s="411"/>
      <c r="I34" s="411"/>
      <c r="J34" s="411"/>
    </row>
    <row r="35" spans="1:10" s="412" customFormat="1" ht="12">
      <c r="A35" s="418" t="s">
        <v>313</v>
      </c>
      <c r="B35" s="419"/>
      <c r="C35" s="419"/>
      <c r="D35" s="420" t="s">
        <v>186</v>
      </c>
      <c r="E35" s="435">
        <f>SUM('1c.mell '!C176)</f>
        <v>860000</v>
      </c>
      <c r="F35" s="435">
        <f>SUM('1c.mell '!D176)</f>
        <v>1091081</v>
      </c>
      <c r="G35" s="411"/>
      <c r="H35" s="411"/>
      <c r="I35" s="411"/>
      <c r="J35" s="411"/>
    </row>
    <row r="36" spans="1:10" s="412" customFormat="1" ht="12">
      <c r="A36" s="418" t="s">
        <v>664</v>
      </c>
      <c r="B36" s="444">
        <f>SUM('1b.mell '!C107)</f>
        <v>248534</v>
      </c>
      <c r="C36" s="444">
        <f>SUM('1b.mell '!D242)</f>
        <v>1252303</v>
      </c>
      <c r="D36" s="684" t="s">
        <v>882</v>
      </c>
      <c r="E36" s="435">
        <f>SUM('1c.mell '!C177)</f>
        <v>45000</v>
      </c>
      <c r="F36" s="435">
        <f>SUM('1c.mell '!D177)</f>
        <v>50676</v>
      </c>
      <c r="G36" s="411"/>
      <c r="H36" s="411"/>
      <c r="I36" s="411"/>
      <c r="J36" s="411"/>
    </row>
    <row r="37" spans="1:10" s="412" customFormat="1" ht="12.75" customHeight="1">
      <c r="A37" s="418" t="s">
        <v>307</v>
      </c>
      <c r="B37" s="438">
        <f>SUM('1b.mell '!C243)</f>
        <v>90000</v>
      </c>
      <c r="C37" s="438">
        <f>SUM('1b.mell '!D243)</f>
        <v>90000</v>
      </c>
      <c r="D37" s="684" t="s">
        <v>660</v>
      </c>
      <c r="E37" s="571"/>
      <c r="F37" s="571"/>
      <c r="G37" s="411"/>
      <c r="H37" s="411"/>
      <c r="I37" s="411"/>
      <c r="J37" s="411"/>
    </row>
    <row r="38" spans="1:10" s="412" customFormat="1" ht="12.75" thickBot="1">
      <c r="A38" s="414"/>
      <c r="B38" s="563"/>
      <c r="C38" s="563"/>
      <c r="D38" s="685" t="s">
        <v>669</v>
      </c>
      <c r="E38" s="426"/>
      <c r="F38" s="998">
        <f>SUM('1c.mell '!D114)</f>
        <v>6044</v>
      </c>
      <c r="G38" s="411"/>
      <c r="H38" s="411"/>
      <c r="I38" s="411"/>
      <c r="J38" s="411"/>
    </row>
    <row r="39" spans="1:10" s="412" customFormat="1" ht="20.25" customHeight="1" thickBot="1" thickTop="1">
      <c r="A39" s="572" t="s">
        <v>679</v>
      </c>
      <c r="B39" s="575">
        <f>SUM(B33:B37)</f>
        <v>4586152</v>
      </c>
      <c r="C39" s="575">
        <f>SUM(C33:C37)</f>
        <v>5487899</v>
      </c>
      <c r="D39" s="576" t="s">
        <v>665</v>
      </c>
      <c r="E39" s="575">
        <f>SUM(E33:E38)</f>
        <v>5551216</v>
      </c>
      <c r="F39" s="575">
        <f>SUM(F33:F38)</f>
        <v>6906937</v>
      </c>
      <c r="G39" s="411"/>
      <c r="H39" s="411"/>
      <c r="I39" s="411"/>
      <c r="J39" s="411"/>
    </row>
    <row r="40" spans="1:10" s="412" customFormat="1" ht="12.75" customHeight="1" thickTop="1">
      <c r="A40" s="577"/>
      <c r="B40" s="578"/>
      <c r="C40" s="578"/>
      <c r="D40" s="577"/>
      <c r="E40" s="578"/>
      <c r="F40" s="578"/>
      <c r="G40" s="411"/>
      <c r="H40" s="411"/>
      <c r="I40" s="411"/>
      <c r="J40" s="411"/>
    </row>
    <row r="41" spans="1:10" s="412" customFormat="1" ht="12.75" customHeight="1">
      <c r="A41" s="582" t="s">
        <v>647</v>
      </c>
      <c r="B41" s="579"/>
      <c r="C41" s="579"/>
      <c r="D41" s="582" t="s">
        <v>667</v>
      </c>
      <c r="E41" s="579"/>
      <c r="F41" s="579"/>
      <c r="G41" s="411"/>
      <c r="H41" s="411"/>
      <c r="I41" s="411"/>
      <c r="J41" s="411"/>
    </row>
    <row r="42" spans="1:10" s="412" customFormat="1" ht="12.75" customHeight="1">
      <c r="A42" s="582" t="s">
        <v>648</v>
      </c>
      <c r="B42" s="583"/>
      <c r="C42" s="583"/>
      <c r="D42" s="582" t="s">
        <v>649</v>
      </c>
      <c r="E42" s="579"/>
      <c r="F42" s="579"/>
      <c r="G42" s="411"/>
      <c r="H42" s="411"/>
      <c r="I42" s="411"/>
      <c r="J42" s="411"/>
    </row>
    <row r="43" spans="1:10" s="412" customFormat="1" ht="12.75" customHeight="1">
      <c r="A43" s="582" t="s">
        <v>716</v>
      </c>
      <c r="B43" s="583"/>
      <c r="C43" s="583"/>
      <c r="D43" s="582" t="s">
        <v>650</v>
      </c>
      <c r="E43" s="579"/>
      <c r="F43" s="579"/>
      <c r="G43" s="411"/>
      <c r="H43" s="411"/>
      <c r="I43" s="411"/>
      <c r="J43" s="411"/>
    </row>
    <row r="44" spans="1:10" s="412" customFormat="1" ht="12.75" customHeight="1">
      <c r="A44" s="582" t="s">
        <v>651</v>
      </c>
      <c r="B44" s="579"/>
      <c r="C44" s="579"/>
      <c r="D44" s="582" t="s">
        <v>654</v>
      </c>
      <c r="E44" s="579"/>
      <c r="F44" s="579"/>
      <c r="G44" s="411"/>
      <c r="H44" s="411"/>
      <c r="I44" s="411"/>
      <c r="J44" s="411"/>
    </row>
    <row r="45" spans="1:10" s="412" customFormat="1" ht="12.75" customHeight="1" thickBot="1">
      <c r="A45" s="584" t="s">
        <v>670</v>
      </c>
      <c r="B45" s="618">
        <f>SUM('1b.mell '!C249)</f>
        <v>4931233</v>
      </c>
      <c r="C45" s="618">
        <f>SUM('1b.mell '!D249)</f>
        <v>4948631</v>
      </c>
      <c r="D45" s="584" t="s">
        <v>668</v>
      </c>
      <c r="E45" s="618">
        <f>SUM('1c.mell '!C184)</f>
        <v>4931233</v>
      </c>
      <c r="F45" s="618">
        <f>SUM('1c.mell '!D184)</f>
        <v>4948631</v>
      </c>
      <c r="G45" s="411"/>
      <c r="H45" s="411"/>
      <c r="I45" s="411"/>
      <c r="J45" s="411"/>
    </row>
    <row r="46" spans="1:10" s="412" customFormat="1" ht="20.25" customHeight="1" thickBot="1" thickTop="1">
      <c r="A46" s="572" t="s">
        <v>645</v>
      </c>
      <c r="B46" s="573">
        <f>SUM(B45)</f>
        <v>4931233</v>
      </c>
      <c r="C46" s="573">
        <f>SUM(C45)</f>
        <v>4948631</v>
      </c>
      <c r="D46" s="572" t="s">
        <v>646</v>
      </c>
      <c r="E46" s="573">
        <f>SUM(E45)</f>
        <v>4931233</v>
      </c>
      <c r="F46" s="573">
        <f>SUM(F45)</f>
        <v>4948631</v>
      </c>
      <c r="G46" s="411"/>
      <c r="H46" s="411"/>
      <c r="I46" s="411"/>
      <c r="J46" s="411"/>
    </row>
    <row r="47" spans="1:10" s="412" customFormat="1" ht="12.75" customHeight="1" thickTop="1">
      <c r="A47" s="577"/>
      <c r="B47" s="578"/>
      <c r="C47" s="578"/>
      <c r="D47" s="577"/>
      <c r="E47" s="578"/>
      <c r="F47" s="578"/>
      <c r="G47" s="411"/>
      <c r="H47" s="411"/>
      <c r="I47" s="411"/>
      <c r="J47" s="411"/>
    </row>
    <row r="48" spans="1:10" s="412" customFormat="1" ht="12.75" customHeight="1">
      <c r="A48" s="582" t="s">
        <v>647</v>
      </c>
      <c r="B48" s="583">
        <f>SUM('1b.mell '!C251)</f>
        <v>420000</v>
      </c>
      <c r="C48" s="583">
        <f>SUM('1b.mell '!D251)</f>
        <v>420000</v>
      </c>
      <c r="D48" s="582" t="s">
        <v>667</v>
      </c>
      <c r="E48" s="583">
        <f>SUM('1c.mell '!C186)</f>
        <v>630860</v>
      </c>
      <c r="F48" s="583">
        <f>SUM('1c.mell '!D186)</f>
        <v>630860</v>
      </c>
      <c r="G48" s="411"/>
      <c r="H48" s="411"/>
      <c r="I48" s="411"/>
      <c r="J48" s="411"/>
    </row>
    <row r="49" spans="1:10" s="412" customFormat="1" ht="12.75" customHeight="1">
      <c r="A49" s="582" t="s">
        <v>648</v>
      </c>
      <c r="B49" s="583">
        <f>SUM('1b.mell '!C253)</f>
        <v>0</v>
      </c>
      <c r="C49" s="583">
        <f>SUM('1b.mell '!D253)</f>
        <v>0</v>
      </c>
      <c r="D49" s="582" t="s">
        <v>649</v>
      </c>
      <c r="E49" s="583">
        <f>SUM('1c.mell '!C187)</f>
        <v>56371</v>
      </c>
      <c r="F49" s="583">
        <f>SUM('1c.mell '!D187)</f>
        <v>56371</v>
      </c>
      <c r="G49" s="411"/>
      <c r="H49" s="411"/>
      <c r="I49" s="411"/>
      <c r="J49" s="411"/>
    </row>
    <row r="50" spans="1:10" s="412" customFormat="1" ht="12.75" customHeight="1">
      <c r="A50" s="582" t="s">
        <v>716</v>
      </c>
      <c r="B50" s="579"/>
      <c r="C50" s="579"/>
      <c r="D50" s="582" t="s">
        <v>650</v>
      </c>
      <c r="E50" s="579"/>
      <c r="F50" s="579"/>
      <c r="G50" s="411"/>
      <c r="H50" s="411"/>
      <c r="I50" s="411"/>
      <c r="J50" s="411"/>
    </row>
    <row r="51" spans="1:10" s="412" customFormat="1" ht="12.75" customHeight="1">
      <c r="A51" s="582" t="s">
        <v>651</v>
      </c>
      <c r="B51" s="585"/>
      <c r="C51" s="585"/>
      <c r="D51" s="582" t="s">
        <v>654</v>
      </c>
      <c r="E51" s="585"/>
      <c r="F51" s="585"/>
      <c r="G51" s="411"/>
      <c r="H51" s="411"/>
      <c r="I51" s="411"/>
      <c r="J51" s="411"/>
    </row>
    <row r="52" spans="1:10" s="412" customFormat="1" ht="12.75" customHeight="1" thickBot="1">
      <c r="A52" s="584" t="s">
        <v>670</v>
      </c>
      <c r="B52" s="617">
        <f>SUM('1b.mell '!C255)</f>
        <v>132742</v>
      </c>
      <c r="C52" s="617">
        <f>SUM('1b.mell '!D255)</f>
        <v>211939</v>
      </c>
      <c r="D52" s="584" t="s">
        <v>668</v>
      </c>
      <c r="E52" s="617">
        <f>SUM('1c.mell '!C189)</f>
        <v>132742</v>
      </c>
      <c r="F52" s="617">
        <f>SUM('1c.mell '!D189)</f>
        <v>211939</v>
      </c>
      <c r="G52" s="411"/>
      <c r="H52" s="411"/>
      <c r="I52" s="411"/>
      <c r="J52" s="411"/>
    </row>
    <row r="53" spans="1:10" s="412" customFormat="1" ht="22.5" customHeight="1" thickBot="1" thickTop="1">
      <c r="A53" s="572" t="s">
        <v>652</v>
      </c>
      <c r="B53" s="573">
        <f>SUM(B48:B52)</f>
        <v>552742</v>
      </c>
      <c r="C53" s="573">
        <f>SUM(C48:C52)</f>
        <v>631939</v>
      </c>
      <c r="D53" s="572" t="s">
        <v>653</v>
      </c>
      <c r="E53" s="573">
        <f>SUM(E48:E52)</f>
        <v>819973</v>
      </c>
      <c r="F53" s="573">
        <f>SUM(F48:F52)</f>
        <v>899170</v>
      </c>
      <c r="G53" s="411"/>
      <c r="H53" s="411"/>
      <c r="I53" s="411"/>
      <c r="J53" s="411"/>
    </row>
    <row r="54" spans="1:10" s="412" customFormat="1" ht="12.75" customHeight="1" thickBot="1" thickTop="1">
      <c r="A54" s="580"/>
      <c r="B54" s="581"/>
      <c r="C54" s="581"/>
      <c r="D54" s="580"/>
      <c r="E54" s="581"/>
      <c r="F54" s="581"/>
      <c r="G54" s="411"/>
      <c r="H54" s="411"/>
      <c r="I54" s="411"/>
      <c r="J54" s="411"/>
    </row>
    <row r="55" spans="1:10" s="412" customFormat="1" ht="20.25" customHeight="1" thickBot="1" thickTop="1">
      <c r="A55" s="814" t="s">
        <v>369</v>
      </c>
      <c r="B55" s="573">
        <f>SUM(B53+B46+B39+B31)-B45-B52</f>
        <v>16053140</v>
      </c>
      <c r="C55" s="573">
        <f>SUM(C53+C46+C39+C31)-C45-C52</f>
        <v>18017900</v>
      </c>
      <c r="D55" s="814" t="s">
        <v>701</v>
      </c>
      <c r="E55" s="575">
        <f>SUM(E53+E46+E39+E31)-E52-E45</f>
        <v>16053140</v>
      </c>
      <c r="F55" s="575">
        <f>SUM(F53+F46+F39+F31)-F52-F45</f>
        <v>18017900</v>
      </c>
      <c r="G55" s="411"/>
      <c r="H55" s="411"/>
      <c r="I55" s="411"/>
      <c r="J55" s="411"/>
    </row>
    <row r="56" ht="15.75" thickTop="1">
      <c r="A56" s="410"/>
    </row>
    <row r="57" ht="15">
      <c r="A57" s="410"/>
    </row>
    <row r="58" ht="15">
      <c r="A58" s="410"/>
    </row>
  </sheetData>
  <mergeCells count="8">
    <mergeCell ref="F4:F5"/>
    <mergeCell ref="A1:E1"/>
    <mergeCell ref="A2:E2"/>
    <mergeCell ref="E4:E5"/>
    <mergeCell ref="B4:B5"/>
    <mergeCell ref="A4:A5"/>
    <mergeCell ref="D4:D5"/>
    <mergeCell ref="C4:C5"/>
  </mergeCells>
  <printOptions/>
  <pageMargins left="0.1968503937007874" right="0.1968503937007874" top="0.3937007874015748" bottom="0.5905511811023623" header="0.5118110236220472" footer="0.31496062992125984"/>
  <pageSetup firstPageNumber="1" useFirstPageNumber="1" horizontalDpi="600" verticalDpi="600" orientation="landscape" paperSize="9" scale="72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48"/>
  <sheetViews>
    <sheetView showZeros="0" workbookViewId="0" topLeftCell="A13">
      <selection activeCell="D31" sqref="D31"/>
    </sheetView>
  </sheetViews>
  <sheetFormatPr defaultColWidth="9.00390625" defaultRowHeight="12.75"/>
  <cols>
    <col min="1" max="1" width="6.125" style="67" customWidth="1"/>
    <col min="2" max="2" width="52.00390625" style="67" customWidth="1"/>
    <col min="3" max="4" width="13.125" style="29" customWidth="1"/>
    <col min="5" max="5" width="9.75390625" style="29" customWidth="1"/>
    <col min="6" max="6" width="36.25390625" style="67" customWidth="1"/>
    <col min="7" max="16384" width="9.125" style="67" customWidth="1"/>
  </cols>
  <sheetData>
    <row r="1" spans="1:7" s="65" customFormat="1" ht="12.75">
      <c r="A1" s="1044" t="s">
        <v>47</v>
      </c>
      <c r="B1" s="1021"/>
      <c r="C1" s="1021"/>
      <c r="D1" s="1021"/>
      <c r="E1" s="1021"/>
      <c r="F1" s="1021"/>
      <c r="G1" s="202"/>
    </row>
    <row r="2" spans="1:7" s="65" customFormat="1" ht="12.75">
      <c r="A2" s="999" t="s">
        <v>810</v>
      </c>
      <c r="B2" s="1000"/>
      <c r="C2" s="1000"/>
      <c r="D2" s="1000"/>
      <c r="E2" s="1000"/>
      <c r="F2" s="1000"/>
      <c r="G2" s="145"/>
    </row>
    <row r="3" spans="1:6" s="65" customFormat="1" ht="12.75">
      <c r="A3" s="202"/>
      <c r="B3" s="202"/>
      <c r="C3" s="202"/>
      <c r="D3" s="202"/>
      <c r="E3" s="202"/>
      <c r="F3" s="202"/>
    </row>
    <row r="4" spans="1:6" s="65" customFormat="1" ht="12.75">
      <c r="A4" s="202"/>
      <c r="B4" s="202"/>
      <c r="C4" s="202"/>
      <c r="D4" s="202"/>
      <c r="E4" s="202"/>
      <c r="F4" s="209"/>
    </row>
    <row r="5" spans="1:5" s="65" customFormat="1" ht="9.75" customHeight="1">
      <c r="A5" s="47"/>
      <c r="B5" s="47"/>
      <c r="C5" s="149"/>
      <c r="D5" s="149"/>
      <c r="E5" s="149"/>
    </row>
    <row r="6" spans="1:6" s="65" customFormat="1" ht="12">
      <c r="A6" s="131"/>
      <c r="B6" s="131"/>
      <c r="C6" s="149"/>
      <c r="D6" s="149"/>
      <c r="E6" s="149"/>
      <c r="F6" s="199" t="s">
        <v>112</v>
      </c>
    </row>
    <row r="7" spans="1:6" ht="12" customHeight="1">
      <c r="A7" s="50"/>
      <c r="B7" s="123"/>
      <c r="C7" s="1018" t="s">
        <v>916</v>
      </c>
      <c r="D7" s="1018" t="s">
        <v>666</v>
      </c>
      <c r="E7" s="1018" t="s">
        <v>886</v>
      </c>
      <c r="F7" s="3" t="s">
        <v>42</v>
      </c>
    </row>
    <row r="8" spans="1:6" ht="12" customHeight="1">
      <c r="A8" s="15" t="s">
        <v>147</v>
      </c>
      <c r="B8" s="124" t="s">
        <v>40</v>
      </c>
      <c r="C8" s="1034"/>
      <c r="D8" s="1016"/>
      <c r="E8" s="1043"/>
      <c r="F8" s="15" t="s">
        <v>43</v>
      </c>
    </row>
    <row r="9" spans="1:6" s="65" customFormat="1" ht="12.75" customHeight="1" thickBot="1">
      <c r="A9" s="15"/>
      <c r="B9" s="51"/>
      <c r="C9" s="1035"/>
      <c r="D9" s="1017"/>
      <c r="E9" s="1017"/>
      <c r="F9" s="51"/>
    </row>
    <row r="10" spans="1:6" s="65" customFormat="1" ht="12">
      <c r="A10" s="68" t="s">
        <v>73</v>
      </c>
      <c r="B10" s="68" t="s">
        <v>74</v>
      </c>
      <c r="C10" s="3" t="s">
        <v>75</v>
      </c>
      <c r="D10" s="3" t="s">
        <v>76</v>
      </c>
      <c r="E10" s="3" t="s">
        <v>895</v>
      </c>
      <c r="F10" s="15" t="s">
        <v>605</v>
      </c>
    </row>
    <row r="11" spans="1:6" s="65" customFormat="1" ht="12.75">
      <c r="A11" s="22"/>
      <c r="B11" s="291" t="s">
        <v>233</v>
      </c>
      <c r="C11" s="5"/>
      <c r="D11" s="5"/>
      <c r="E11" s="5"/>
      <c r="F11" s="105"/>
    </row>
    <row r="12" spans="1:6" ht="12">
      <c r="A12" s="15"/>
      <c r="B12" s="78" t="s">
        <v>48</v>
      </c>
      <c r="C12" s="148"/>
      <c r="D12" s="148"/>
      <c r="E12" s="148"/>
      <c r="F12" s="57"/>
    </row>
    <row r="13" spans="1:6" ht="12">
      <c r="A13" s="150">
        <v>5011</v>
      </c>
      <c r="B13" s="151" t="s">
        <v>99</v>
      </c>
      <c r="C13" s="168"/>
      <c r="D13" s="168">
        <v>25666</v>
      </c>
      <c r="E13" s="168"/>
      <c r="F13" s="57"/>
    </row>
    <row r="14" spans="1:6" ht="12">
      <c r="A14" s="22">
        <v>5010</v>
      </c>
      <c r="B14" s="143" t="s">
        <v>100</v>
      </c>
      <c r="C14" s="6">
        <f>SUM(C13:C13)</f>
        <v>0</v>
      </c>
      <c r="D14" s="6">
        <f>SUM(D13:D13)</f>
        <v>25666</v>
      </c>
      <c r="E14" s="6"/>
      <c r="F14" s="73"/>
    </row>
    <row r="15" spans="1:6" s="65" customFormat="1" ht="12">
      <c r="A15" s="15"/>
      <c r="B15" s="78" t="s">
        <v>992</v>
      </c>
      <c r="C15" s="142"/>
      <c r="D15" s="142"/>
      <c r="E15" s="142"/>
      <c r="F15" s="64"/>
    </row>
    <row r="16" spans="1:6" ht="12">
      <c r="A16" s="150">
        <v>5021</v>
      </c>
      <c r="B16" s="151" t="s">
        <v>225</v>
      </c>
      <c r="C16" s="152"/>
      <c r="D16" s="152"/>
      <c r="E16" s="152"/>
      <c r="F16" s="57"/>
    </row>
    <row r="17" spans="1:6" ht="12">
      <c r="A17" s="150">
        <v>5022</v>
      </c>
      <c r="B17" s="151" t="s">
        <v>128</v>
      </c>
      <c r="C17" s="152"/>
      <c r="D17" s="152"/>
      <c r="E17" s="152"/>
      <c r="F17" s="57"/>
    </row>
    <row r="18" spans="1:6" s="65" customFormat="1" ht="12">
      <c r="A18" s="22">
        <v>5020</v>
      </c>
      <c r="B18" s="143" t="s">
        <v>100</v>
      </c>
      <c r="C18" s="6">
        <f>SUM(C16:C17)</f>
        <v>0</v>
      </c>
      <c r="D18" s="6">
        <f>SUM(D16:D17)</f>
        <v>0</v>
      </c>
      <c r="E18" s="6"/>
      <c r="F18" s="194"/>
    </row>
    <row r="19" spans="1:6" s="65" customFormat="1" ht="12" customHeight="1">
      <c r="A19" s="15"/>
      <c r="B19" s="78" t="s">
        <v>1002</v>
      </c>
      <c r="C19" s="142"/>
      <c r="D19" s="142"/>
      <c r="E19" s="142"/>
      <c r="F19" s="64"/>
    </row>
    <row r="20" spans="1:6" ht="12">
      <c r="A20" s="150">
        <v>5032</v>
      </c>
      <c r="B20" s="151" t="s">
        <v>55</v>
      </c>
      <c r="C20" s="152"/>
      <c r="D20" s="152"/>
      <c r="E20" s="152"/>
      <c r="F20" s="57"/>
    </row>
    <row r="21" spans="1:6" ht="12">
      <c r="A21" s="150">
        <v>5033</v>
      </c>
      <c r="B21" s="151" t="s">
        <v>481</v>
      </c>
      <c r="C21" s="152">
        <v>22000</v>
      </c>
      <c r="D21" s="152">
        <v>48162</v>
      </c>
      <c r="E21" s="903">
        <f>SUM(D21/C21)</f>
        <v>2.1891818181818183</v>
      </c>
      <c r="F21" s="697"/>
    </row>
    <row r="22" spans="1:6" ht="12">
      <c r="A22" s="150">
        <v>5034</v>
      </c>
      <c r="B22" s="151" t="s">
        <v>781</v>
      </c>
      <c r="C22" s="152">
        <v>25000</v>
      </c>
      <c r="D22" s="152">
        <v>25000</v>
      </c>
      <c r="E22" s="903">
        <f>SUM(D22/C22)</f>
        <v>1</v>
      </c>
      <c r="F22" s="697"/>
    </row>
    <row r="23" spans="1:6" ht="12">
      <c r="A23" s="150">
        <v>5036</v>
      </c>
      <c r="B23" s="151" t="s">
        <v>81</v>
      </c>
      <c r="C23" s="152"/>
      <c r="D23" s="152"/>
      <c r="E23" s="904"/>
      <c r="F23" s="57"/>
    </row>
    <row r="24" spans="1:6" ht="12" customHeight="1">
      <c r="A24" s="22">
        <v>5030</v>
      </c>
      <c r="B24" s="143" t="s">
        <v>100</v>
      </c>
      <c r="C24" s="6">
        <f>SUM(C20:C23)</f>
        <v>47000</v>
      </c>
      <c r="D24" s="6">
        <f>SUM(D20:D23)</f>
        <v>73162</v>
      </c>
      <c r="E24" s="906">
        <f>SUM(D24/C24)</f>
        <v>1.5566382978723403</v>
      </c>
      <c r="F24" s="194"/>
    </row>
    <row r="25" spans="1:6" ht="12" customHeight="1">
      <c r="A25" s="50"/>
      <c r="B25" s="141" t="s">
        <v>579</v>
      </c>
      <c r="C25" s="142"/>
      <c r="D25" s="142"/>
      <c r="E25" s="902"/>
      <c r="F25" s="57"/>
    </row>
    <row r="26" spans="1:6" ht="12" customHeight="1">
      <c r="A26" s="157">
        <v>5041</v>
      </c>
      <c r="B26" s="159" t="s">
        <v>168</v>
      </c>
      <c r="C26" s="142">
        <v>2000</v>
      </c>
      <c r="D26" s="142">
        <v>423362</v>
      </c>
      <c r="E26" s="903">
        <f>SUM(D26/C26)</f>
        <v>211.681</v>
      </c>
      <c r="F26" s="57"/>
    </row>
    <row r="27" spans="1:6" ht="12" customHeight="1">
      <c r="A27" s="157"/>
      <c r="B27" s="945" t="s">
        <v>497</v>
      </c>
      <c r="C27" s="946"/>
      <c r="D27" s="946">
        <v>2000</v>
      </c>
      <c r="E27" s="903"/>
      <c r="F27" s="57"/>
    </row>
    <row r="28" spans="1:6" ht="12" customHeight="1">
      <c r="A28" s="157"/>
      <c r="B28" s="945" t="s">
        <v>498</v>
      </c>
      <c r="C28" s="946"/>
      <c r="D28" s="946">
        <v>421362</v>
      </c>
      <c r="E28" s="903"/>
      <c r="F28" s="57"/>
    </row>
    <row r="29" spans="1:6" ht="12">
      <c r="A29" s="150">
        <v>5043</v>
      </c>
      <c r="B29" s="151" t="s">
        <v>585</v>
      </c>
      <c r="C29" s="152">
        <v>15000</v>
      </c>
      <c r="D29" s="152">
        <v>15000</v>
      </c>
      <c r="E29" s="903">
        <f>SUM(D29/C29)</f>
        <v>1</v>
      </c>
      <c r="F29" s="697"/>
    </row>
    <row r="30" spans="1:6" ht="12">
      <c r="A30" s="150">
        <v>5044</v>
      </c>
      <c r="B30" s="151" t="s">
        <v>357</v>
      </c>
      <c r="C30" s="152">
        <v>2000</v>
      </c>
      <c r="D30" s="152">
        <v>2000</v>
      </c>
      <c r="E30" s="903">
        <f>SUM(D30/C30)</f>
        <v>1</v>
      </c>
      <c r="F30" s="57"/>
    </row>
    <row r="31" spans="1:6" ht="12">
      <c r="A31" s="150">
        <v>5045</v>
      </c>
      <c r="B31" s="151" t="s">
        <v>580</v>
      </c>
      <c r="C31" s="152">
        <v>20000</v>
      </c>
      <c r="D31" s="152">
        <v>20000</v>
      </c>
      <c r="E31" s="907">
        <f>SUM(D31/C31)</f>
        <v>1</v>
      </c>
      <c r="F31" s="57"/>
    </row>
    <row r="32" spans="1:6" ht="12">
      <c r="A32" s="22">
        <v>5040</v>
      </c>
      <c r="B32" s="143" t="s">
        <v>100</v>
      </c>
      <c r="C32" s="6">
        <f>SUM(C26:C31)</f>
        <v>39000</v>
      </c>
      <c r="D32" s="6">
        <f>SUM(D26+D29+D30+D31)</f>
        <v>460362</v>
      </c>
      <c r="E32" s="906">
        <f>SUM(D32/C32)</f>
        <v>11.804153846153847</v>
      </c>
      <c r="F32" s="194"/>
    </row>
    <row r="33" spans="1:6" ht="12.75">
      <c r="A33" s="22"/>
      <c r="B33" s="291" t="s">
        <v>234</v>
      </c>
      <c r="C33" s="5"/>
      <c r="D33" s="5"/>
      <c r="E33" s="905"/>
      <c r="F33" s="105"/>
    </row>
    <row r="34" spans="1:6" ht="12">
      <c r="A34" s="15"/>
      <c r="B34" s="78" t="s">
        <v>1002</v>
      </c>
      <c r="C34" s="35"/>
      <c r="D34" s="35"/>
      <c r="E34" s="902"/>
      <c r="F34" s="224"/>
    </row>
    <row r="35" spans="1:6" ht="12">
      <c r="A35" s="150">
        <v>5054</v>
      </c>
      <c r="B35" s="151" t="s">
        <v>489</v>
      </c>
      <c r="C35" s="152"/>
      <c r="D35" s="152">
        <v>24130</v>
      </c>
      <c r="E35" s="904"/>
      <c r="F35" s="224"/>
    </row>
    <row r="36" spans="1:6" ht="12">
      <c r="A36" s="22">
        <v>5050</v>
      </c>
      <c r="B36" s="143" t="s">
        <v>100</v>
      </c>
      <c r="C36" s="6">
        <f>SUM(C35)</f>
        <v>0</v>
      </c>
      <c r="D36" s="6">
        <f>SUM(D35)</f>
        <v>24130</v>
      </c>
      <c r="E36" s="905"/>
      <c r="F36" s="194"/>
    </row>
    <row r="37" spans="1:6" ht="12">
      <c r="A37" s="15"/>
      <c r="B37" s="255" t="s">
        <v>690</v>
      </c>
      <c r="C37" s="35"/>
      <c r="D37" s="35"/>
      <c r="E37" s="902"/>
      <c r="F37" s="57"/>
    </row>
    <row r="38" spans="1:6" ht="12">
      <c r="A38" s="15"/>
      <c r="B38" s="57" t="s">
        <v>969</v>
      </c>
      <c r="C38" s="35"/>
      <c r="D38" s="35"/>
      <c r="E38" s="902"/>
      <c r="F38" s="57"/>
    </row>
    <row r="39" spans="1:6" ht="12">
      <c r="A39" s="15"/>
      <c r="B39" s="36" t="s">
        <v>951</v>
      </c>
      <c r="C39" s="35"/>
      <c r="D39" s="35"/>
      <c r="E39" s="902"/>
      <c r="F39" s="57"/>
    </row>
    <row r="40" spans="1:6" ht="12" customHeight="1">
      <c r="A40" s="69"/>
      <c r="B40" s="36" t="s">
        <v>952</v>
      </c>
      <c r="C40" s="36">
        <f>SUM(C26)</f>
        <v>2000</v>
      </c>
      <c r="D40" s="36">
        <f>SUM(D27)</f>
        <v>2000</v>
      </c>
      <c r="E40" s="908">
        <f>SUM(D40/C40)</f>
        <v>1</v>
      </c>
      <c r="F40" s="57"/>
    </row>
    <row r="41" spans="1:6" ht="12" customHeight="1">
      <c r="A41" s="69"/>
      <c r="B41" s="36" t="s">
        <v>165</v>
      </c>
      <c r="C41" s="77"/>
      <c r="D41" s="77"/>
      <c r="E41" s="908"/>
      <c r="F41" s="57"/>
    </row>
    <row r="42" spans="1:6" ht="12" customHeight="1">
      <c r="A42" s="69"/>
      <c r="B42" s="233" t="s">
        <v>644</v>
      </c>
      <c r="C42" s="830">
        <f>SUM(C38:C41)</f>
        <v>2000</v>
      </c>
      <c r="D42" s="830">
        <f>SUM(D38:D41)</f>
        <v>2000</v>
      </c>
      <c r="E42" s="909">
        <f>SUM(D42/C42)</f>
        <v>1</v>
      </c>
      <c r="F42" s="57"/>
    </row>
    <row r="43" spans="1:6" ht="12" customHeight="1">
      <c r="A43" s="69"/>
      <c r="B43" s="258" t="s">
        <v>691</v>
      </c>
      <c r="C43" s="77"/>
      <c r="D43" s="77"/>
      <c r="E43" s="908"/>
      <c r="F43" s="57"/>
    </row>
    <row r="44" spans="1:6" ht="12" customHeight="1">
      <c r="A44" s="69"/>
      <c r="B44" s="36" t="s">
        <v>953</v>
      </c>
      <c r="C44" s="77"/>
      <c r="D44" s="77"/>
      <c r="E44" s="908"/>
      <c r="F44" s="57"/>
    </row>
    <row r="45" spans="1:6" ht="12" customHeight="1">
      <c r="A45" s="69"/>
      <c r="B45" s="36" t="s">
        <v>896</v>
      </c>
      <c r="C45" s="77">
        <f>SUM(C32+C24+C18+C36)-C26</f>
        <v>84000</v>
      </c>
      <c r="D45" s="77">
        <f>SUM(D32+D24+D18+D36+D14)-D40</f>
        <v>581320</v>
      </c>
      <c r="E45" s="908">
        <f>SUM(D45/C45)</f>
        <v>6.92047619047619</v>
      </c>
      <c r="F45" s="57"/>
    </row>
    <row r="46" spans="1:6" ht="12" customHeight="1">
      <c r="A46" s="69"/>
      <c r="B46" s="36" t="s">
        <v>955</v>
      </c>
      <c r="C46" s="77"/>
      <c r="D46" s="77"/>
      <c r="E46" s="908"/>
      <c r="F46" s="57"/>
    </row>
    <row r="47" spans="1:6" ht="12" customHeight="1">
      <c r="A47" s="74"/>
      <c r="B47" s="166" t="s">
        <v>665</v>
      </c>
      <c r="C47" s="265">
        <f>SUM(C44:C46)</f>
        <v>84000</v>
      </c>
      <c r="D47" s="265">
        <f>SUM(D44:D46)</f>
        <v>581320</v>
      </c>
      <c r="E47" s="910">
        <f>SUM(D47/C47)</f>
        <v>6.92047619047619</v>
      </c>
      <c r="F47" s="70"/>
    </row>
    <row r="48" spans="1:6" ht="12" customHeight="1">
      <c r="A48" s="129"/>
      <c r="B48" s="194" t="s">
        <v>965</v>
      </c>
      <c r="C48" s="274">
        <f>SUM(C24+C32+C18+C36)</f>
        <v>86000</v>
      </c>
      <c r="D48" s="274">
        <f>SUM(D24+D32+D18+D36)</f>
        <v>557654</v>
      </c>
      <c r="E48" s="910">
        <f>SUM(D48/C48)</f>
        <v>6.4843488372093026</v>
      </c>
      <c r="F48" s="73"/>
    </row>
  </sheetData>
  <mergeCells count="5">
    <mergeCell ref="C7:C9"/>
    <mergeCell ref="A2:F2"/>
    <mergeCell ref="A1:F1"/>
    <mergeCell ref="E7:E9"/>
    <mergeCell ref="D7:D9"/>
  </mergeCells>
  <printOptions horizontalCentered="1"/>
  <pageMargins left="0" right="0" top="0.3937007874015748" bottom="0.4724409448818898" header="0.31496062992125984" footer="0.31496062992125984"/>
  <pageSetup firstPageNumber="45" useFirstPageNumber="1" horizontalDpi="300" verticalDpi="300" orientation="landscape" paperSize="9" scale="88" r:id="rId1"/>
  <headerFooter alignWithMargins="0"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30"/>
  <sheetViews>
    <sheetView showZeros="0" workbookViewId="0" topLeftCell="A1">
      <selection activeCell="D30" sqref="D30"/>
    </sheetView>
  </sheetViews>
  <sheetFormatPr defaultColWidth="9.00390625" defaultRowHeight="12.75"/>
  <cols>
    <col min="1" max="1" width="10.25390625" style="136" customWidth="1"/>
    <col min="2" max="2" width="52.375" style="135" customWidth="1"/>
    <col min="3" max="3" width="11.75390625" style="135" customWidth="1"/>
    <col min="4" max="4" width="11.375" style="135" customWidth="1"/>
    <col min="5" max="16384" width="9.125" style="135" customWidth="1"/>
  </cols>
  <sheetData>
    <row r="1" spans="1:4" ht="12.75">
      <c r="A1" s="1048" t="s">
        <v>964</v>
      </c>
      <c r="B1" s="1048"/>
      <c r="C1" s="1049"/>
      <c r="D1" s="1050"/>
    </row>
    <row r="2" ht="12.75">
      <c r="B2" s="136"/>
    </row>
    <row r="3" spans="1:4" s="132" customFormat="1" ht="12.75">
      <c r="A3" s="1047" t="s">
        <v>483</v>
      </c>
      <c r="B3" s="1047"/>
      <c r="C3" s="1006"/>
      <c r="D3" s="1006"/>
    </row>
    <row r="4" s="132" customFormat="1" ht="12.75"/>
    <row r="5" s="132" customFormat="1" ht="12.75"/>
    <row r="6" spans="3:4" s="132" customFormat="1" ht="12.75">
      <c r="C6" s="173"/>
      <c r="D6" s="173" t="s">
        <v>112</v>
      </c>
    </row>
    <row r="7" spans="1:4" s="132" customFormat="1" ht="12.75" customHeight="1">
      <c r="A7" s="2" t="s">
        <v>147</v>
      </c>
      <c r="B7" s="2" t="s">
        <v>72</v>
      </c>
      <c r="C7" s="1018" t="s">
        <v>916</v>
      </c>
      <c r="D7" s="1018" t="s">
        <v>666</v>
      </c>
    </row>
    <row r="8" spans="1:4" s="132" customFormat="1" ht="12.75">
      <c r="A8" s="3"/>
      <c r="B8" s="3"/>
      <c r="C8" s="1034"/>
      <c r="D8" s="1016"/>
    </row>
    <row r="9" spans="1:4" s="132" customFormat="1" ht="12.75">
      <c r="A9" s="4"/>
      <c r="B9" s="4"/>
      <c r="C9" s="1045"/>
      <c r="D9" s="1046"/>
    </row>
    <row r="10" spans="1:4" s="132" customFormat="1" ht="12.75">
      <c r="A10" s="16" t="s">
        <v>73</v>
      </c>
      <c r="B10" s="16" t="s">
        <v>74</v>
      </c>
      <c r="C10" s="163" t="s">
        <v>75</v>
      </c>
      <c r="D10" s="163" t="s">
        <v>76</v>
      </c>
    </row>
    <row r="11" spans="1:4" s="132" customFormat="1" ht="12.75">
      <c r="A11" s="16"/>
      <c r="B11" s="16"/>
      <c r="C11" s="155"/>
      <c r="D11" s="155"/>
    </row>
    <row r="12" spans="1:4" s="41" customFormat="1" ht="12.75">
      <c r="A12" s="25">
        <v>6110</v>
      </c>
      <c r="B12" s="19" t="s">
        <v>103</v>
      </c>
      <c r="C12" s="19">
        <v>59685</v>
      </c>
      <c r="D12" s="19">
        <v>123735</v>
      </c>
    </row>
    <row r="13" spans="1:4" ht="12.75">
      <c r="A13" s="133"/>
      <c r="B13" s="134"/>
      <c r="C13" s="134"/>
      <c r="D13" s="134"/>
    </row>
    <row r="14" spans="1:4" s="41" customFormat="1" ht="12.75">
      <c r="A14" s="25">
        <v>6120</v>
      </c>
      <c r="B14" s="19" t="s">
        <v>105</v>
      </c>
      <c r="C14" s="19">
        <f>SUM(C15:C22)</f>
        <v>27016</v>
      </c>
      <c r="D14" s="19">
        <f>SUM(D15:D22)</f>
        <v>27016</v>
      </c>
    </row>
    <row r="15" spans="1:4" s="41" customFormat="1" ht="12.75">
      <c r="A15" s="133">
        <v>6121</v>
      </c>
      <c r="B15" s="134" t="s">
        <v>971</v>
      </c>
      <c r="C15" s="134"/>
      <c r="D15" s="134"/>
    </row>
    <row r="16" spans="1:4" s="41" customFormat="1" ht="12.75">
      <c r="A16" s="133">
        <v>6122</v>
      </c>
      <c r="B16" s="134" t="s">
        <v>358</v>
      </c>
      <c r="C16" s="134"/>
      <c r="D16" s="134"/>
    </row>
    <row r="17" spans="1:4" s="41" customFormat="1" ht="12.75">
      <c r="A17" s="133">
        <v>6123</v>
      </c>
      <c r="B17" s="134" t="s">
        <v>0</v>
      </c>
      <c r="C17" s="134"/>
      <c r="D17" s="134"/>
    </row>
    <row r="18" spans="1:4" ht="12.75">
      <c r="A18" s="133">
        <v>6124</v>
      </c>
      <c r="B18" s="134" t="s">
        <v>304</v>
      </c>
      <c r="C18" s="134"/>
      <c r="D18" s="134"/>
    </row>
    <row r="19" spans="1:4" ht="12.75">
      <c r="A19" s="405">
        <v>6125</v>
      </c>
      <c r="B19" s="406" t="s">
        <v>305</v>
      </c>
      <c r="C19" s="406"/>
      <c r="D19" s="406"/>
    </row>
    <row r="20" spans="1:4" ht="12.75">
      <c r="A20" s="405">
        <v>6126</v>
      </c>
      <c r="B20" s="406" t="s">
        <v>343</v>
      </c>
      <c r="C20" s="406"/>
      <c r="D20" s="406"/>
    </row>
    <row r="21" spans="1:4" ht="12.75">
      <c r="A21" s="405">
        <v>6127</v>
      </c>
      <c r="B21" s="406" t="s">
        <v>319</v>
      </c>
      <c r="C21" s="406"/>
      <c r="D21" s="406"/>
    </row>
    <row r="22" spans="1:4" ht="12.75">
      <c r="A22" s="923">
        <v>6129</v>
      </c>
      <c r="B22" s="911" t="s">
        <v>87</v>
      </c>
      <c r="C22" s="911">
        <v>27016</v>
      </c>
      <c r="D22" s="911">
        <v>27016</v>
      </c>
    </row>
    <row r="23" spans="1:4" ht="12.75">
      <c r="A23" s="923"/>
      <c r="B23" s="911" t="s">
        <v>88</v>
      </c>
      <c r="C23" s="911"/>
      <c r="D23" s="911"/>
    </row>
    <row r="24" spans="1:4" ht="12.75">
      <c r="A24" s="923"/>
      <c r="B24" s="911" t="s">
        <v>89</v>
      </c>
      <c r="C24" s="911"/>
      <c r="D24" s="911"/>
    </row>
    <row r="25" spans="1:4" ht="12.75">
      <c r="A25" s="923"/>
      <c r="B25" s="911" t="s">
        <v>90</v>
      </c>
      <c r="C25" s="911"/>
      <c r="D25" s="911"/>
    </row>
    <row r="26" spans="1:4" ht="12.75">
      <c r="A26" s="923"/>
      <c r="B26" s="911" t="s">
        <v>91</v>
      </c>
      <c r="C26" s="911"/>
      <c r="D26" s="911"/>
    </row>
    <row r="27" spans="1:4" ht="12.75">
      <c r="A27" s="923"/>
      <c r="B27" s="911"/>
      <c r="C27" s="911"/>
      <c r="D27" s="911"/>
    </row>
    <row r="28" spans="1:4" ht="12.75">
      <c r="A28" s="947">
        <v>6130</v>
      </c>
      <c r="B28" s="948" t="s">
        <v>499</v>
      </c>
      <c r="C28" s="911"/>
      <c r="D28" s="948">
        <v>6044</v>
      </c>
    </row>
    <row r="29" spans="1:4" ht="12.75">
      <c r="A29" s="133"/>
      <c r="B29" s="134"/>
      <c r="C29" s="134"/>
      <c r="D29" s="134"/>
    </row>
    <row r="30" spans="1:4" s="41" customFormat="1" ht="12.75">
      <c r="A30" s="25">
        <v>6100</v>
      </c>
      <c r="B30" s="19" t="s">
        <v>50</v>
      </c>
      <c r="C30" s="19">
        <f>SUM(C12+C14)</f>
        <v>86701</v>
      </c>
      <c r="D30" s="19">
        <f>SUM(D12+D14+D28)</f>
        <v>156795</v>
      </c>
    </row>
  </sheetData>
  <mergeCells count="4">
    <mergeCell ref="C7:C9"/>
    <mergeCell ref="D7:D9"/>
    <mergeCell ref="A3:D3"/>
    <mergeCell ref="A1:D1"/>
  </mergeCells>
  <printOptions horizontalCentered="1"/>
  <pageMargins left="0.7874015748031497" right="0.7874015748031497" top="0.984251968503937" bottom="0.984251968503937" header="0.5118110236220472" footer="0.5118110236220472"/>
  <pageSetup firstPageNumber="46" useFirstPageNumber="1" horizontalDpi="600" verticalDpi="600" orientation="landscape" paperSize="9" r:id="rId1"/>
  <headerFooter alignWithMargins="0"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M77"/>
  <sheetViews>
    <sheetView tabSelected="1" workbookViewId="0" topLeftCell="A46">
      <selection activeCell="D64" sqref="D64"/>
    </sheetView>
  </sheetViews>
  <sheetFormatPr defaultColWidth="9.00390625" defaultRowHeight="12.75"/>
  <cols>
    <col min="1" max="1" width="7.00390625" style="522" customWidth="1"/>
    <col min="2" max="2" width="16.125" style="522" customWidth="1"/>
    <col min="3" max="3" width="10.375" style="522" customWidth="1"/>
    <col min="4" max="4" width="10.75390625" style="522" customWidth="1"/>
    <col min="5" max="5" width="10.25390625" style="522" customWidth="1"/>
    <col min="6" max="6" width="10.75390625" style="522" customWidth="1"/>
    <col min="7" max="7" width="11.00390625" style="522" customWidth="1"/>
    <col min="8" max="8" width="11.125" style="522" customWidth="1"/>
    <col min="9" max="9" width="11.00390625" style="522" customWidth="1"/>
    <col min="10" max="12" width="10.625" style="522" customWidth="1"/>
    <col min="13" max="13" width="11.75390625" style="522" customWidth="1"/>
    <col min="14" max="16384" width="9.125" style="522" customWidth="1"/>
  </cols>
  <sheetData>
    <row r="2" spans="1:13" ht="12.75">
      <c r="A2" s="1060" t="s">
        <v>755</v>
      </c>
      <c r="B2" s="1060"/>
      <c r="C2" s="1060"/>
      <c r="D2" s="1060"/>
      <c r="E2" s="1060"/>
      <c r="F2" s="1060"/>
      <c r="G2" s="1060"/>
      <c r="H2" s="1060"/>
      <c r="I2" s="1060"/>
      <c r="J2" s="1060"/>
      <c r="K2" s="1060"/>
      <c r="L2" s="1060"/>
      <c r="M2" s="1060"/>
    </row>
    <row r="3" spans="1:13" ht="12.75">
      <c r="A3" s="523"/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</row>
    <row r="4" spans="1:13" ht="12.75">
      <c r="A4" s="1061" t="s">
        <v>756</v>
      </c>
      <c r="B4" s="1041"/>
      <c r="C4" s="1041"/>
      <c r="D4" s="1041"/>
      <c r="E4" s="1041"/>
      <c r="F4" s="1041"/>
      <c r="G4" s="1041"/>
      <c r="H4" s="1041"/>
      <c r="I4" s="1041"/>
      <c r="J4" s="1041"/>
      <c r="K4" s="1041"/>
      <c r="L4" s="1041"/>
      <c r="M4" s="1041"/>
    </row>
    <row r="5" spans="4:10" ht="15.75">
      <c r="D5" s="525"/>
      <c r="E5" s="525"/>
      <c r="F5" s="525"/>
      <c r="G5" s="525"/>
      <c r="H5" s="525"/>
      <c r="I5" s="525"/>
      <c r="J5" s="525"/>
    </row>
    <row r="6" spans="1:10" ht="12.75">
      <c r="A6" s="1062" t="s">
        <v>757</v>
      </c>
      <c r="B6" s="1063"/>
      <c r="C6" s="1063"/>
      <c r="D6" s="1063"/>
      <c r="E6" s="1063"/>
      <c r="F6" s="526"/>
      <c r="G6" s="526"/>
      <c r="H6" s="526"/>
      <c r="I6" s="526"/>
      <c r="J6" s="526"/>
    </row>
    <row r="7" spans="1:13" ht="12.75">
      <c r="A7" s="527"/>
      <c r="B7" s="527"/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8" t="s">
        <v>758</v>
      </c>
    </row>
    <row r="8" spans="1:13" ht="20.25" customHeight="1">
      <c r="A8" s="1053" t="s">
        <v>759</v>
      </c>
      <c r="B8" s="1053" t="s">
        <v>760</v>
      </c>
      <c r="C8" s="1053" t="s">
        <v>792</v>
      </c>
      <c r="D8" s="1053" t="s">
        <v>793</v>
      </c>
      <c r="E8" s="1053" t="s">
        <v>794</v>
      </c>
      <c r="F8" s="1053" t="s">
        <v>795</v>
      </c>
      <c r="G8" s="1053" t="s">
        <v>796</v>
      </c>
      <c r="H8" s="1053" t="s">
        <v>797</v>
      </c>
      <c r="I8" s="1053" t="s">
        <v>798</v>
      </c>
      <c r="J8" s="1053" t="s">
        <v>799</v>
      </c>
      <c r="K8" s="1053" t="s">
        <v>801</v>
      </c>
      <c r="L8" s="1053" t="s">
        <v>802</v>
      </c>
      <c r="M8" s="1064" t="s">
        <v>104</v>
      </c>
    </row>
    <row r="9" spans="1:13" ht="21.75" customHeight="1">
      <c r="A9" s="1053"/>
      <c r="B9" s="1053"/>
      <c r="C9" s="1053"/>
      <c r="D9" s="1053"/>
      <c r="E9" s="1053"/>
      <c r="F9" s="1053"/>
      <c r="G9" s="1053"/>
      <c r="H9" s="1053"/>
      <c r="I9" s="1053"/>
      <c r="J9" s="1053"/>
      <c r="K9" s="1053"/>
      <c r="L9" s="1053"/>
      <c r="M9" s="1053"/>
    </row>
    <row r="10" spans="1:13" ht="18" customHeight="1" thickBot="1">
      <c r="A10" s="1054"/>
      <c r="B10" s="1054"/>
      <c r="C10" s="1054"/>
      <c r="D10" s="1054"/>
      <c r="E10" s="1054"/>
      <c r="F10" s="1054"/>
      <c r="G10" s="1054"/>
      <c r="H10" s="1054"/>
      <c r="I10" s="1054"/>
      <c r="J10" s="1054"/>
      <c r="K10" s="1054"/>
      <c r="L10" s="1054"/>
      <c r="M10" s="1054"/>
    </row>
    <row r="11" spans="1:13" ht="13.5" thickTop="1">
      <c r="A11" s="1057" t="s">
        <v>763</v>
      </c>
      <c r="B11" s="529" t="s">
        <v>761</v>
      </c>
      <c r="C11" s="530">
        <v>66847</v>
      </c>
      <c r="D11" s="530">
        <v>90385</v>
      </c>
      <c r="E11" s="530">
        <v>94084</v>
      </c>
      <c r="F11" s="530">
        <v>92143</v>
      </c>
      <c r="G11" s="530">
        <v>61563</v>
      </c>
      <c r="H11" s="530">
        <v>30898</v>
      </c>
      <c r="I11" s="530">
        <v>87258</v>
      </c>
      <c r="J11" s="530">
        <v>93182</v>
      </c>
      <c r="K11" s="530">
        <v>14500</v>
      </c>
      <c r="L11" s="530"/>
      <c r="M11" s="531">
        <f aca="true" t="shared" si="0" ref="M11:M32">SUM(C11:L11)</f>
        <v>630860</v>
      </c>
    </row>
    <row r="12" spans="1:13" ht="12.75">
      <c r="A12" s="1058"/>
      <c r="B12" s="529" t="s">
        <v>762</v>
      </c>
      <c r="C12" s="532">
        <v>3903</v>
      </c>
      <c r="D12" s="532">
        <v>6788</v>
      </c>
      <c r="E12" s="532">
        <v>9235</v>
      </c>
      <c r="F12" s="532">
        <v>13786</v>
      </c>
      <c r="G12" s="532">
        <v>9832</v>
      </c>
      <c r="H12" s="532">
        <v>5602</v>
      </c>
      <c r="I12" s="532">
        <v>20948</v>
      </c>
      <c r="J12" s="530">
        <v>18399</v>
      </c>
      <c r="K12" s="532">
        <v>19436</v>
      </c>
      <c r="L12" s="532">
        <v>2801</v>
      </c>
      <c r="M12" s="533">
        <f t="shared" si="0"/>
        <v>110730</v>
      </c>
    </row>
    <row r="13" spans="1:13" ht="12.75">
      <c r="A13" s="1059" t="s">
        <v>764</v>
      </c>
      <c r="B13" s="529" t="s">
        <v>761</v>
      </c>
      <c r="C13" s="532">
        <v>38679</v>
      </c>
      <c r="D13" s="532">
        <v>53846</v>
      </c>
      <c r="E13" s="532">
        <v>56874</v>
      </c>
      <c r="F13" s="532">
        <v>56190</v>
      </c>
      <c r="G13" s="532">
        <v>37550</v>
      </c>
      <c r="H13" s="532">
        <v>18975</v>
      </c>
      <c r="I13" s="532">
        <v>49667</v>
      </c>
      <c r="J13" s="530">
        <v>57576</v>
      </c>
      <c r="K13" s="532">
        <v>58000</v>
      </c>
      <c r="L13" s="532">
        <v>11667</v>
      </c>
      <c r="M13" s="533">
        <f t="shared" si="0"/>
        <v>439024</v>
      </c>
    </row>
    <row r="14" spans="1:13" ht="12.75">
      <c r="A14" s="1059"/>
      <c r="B14" s="529" t="s">
        <v>762</v>
      </c>
      <c r="C14" s="532">
        <v>964</v>
      </c>
      <c r="D14" s="532">
        <v>2187</v>
      </c>
      <c r="E14" s="532">
        <v>3457</v>
      </c>
      <c r="F14" s="532">
        <v>5144</v>
      </c>
      <c r="G14" s="532">
        <v>4271</v>
      </c>
      <c r="H14" s="532">
        <v>2264</v>
      </c>
      <c r="I14" s="532">
        <v>7391</v>
      </c>
      <c r="J14" s="530">
        <v>8307</v>
      </c>
      <c r="K14" s="532">
        <v>13589</v>
      </c>
      <c r="L14" s="532">
        <v>11753</v>
      </c>
      <c r="M14" s="533">
        <f t="shared" si="0"/>
        <v>59327</v>
      </c>
    </row>
    <row r="15" spans="1:13" ht="12.75">
      <c r="A15" s="1065" t="s">
        <v>765</v>
      </c>
      <c r="B15" s="529" t="s">
        <v>761</v>
      </c>
      <c r="C15" s="532">
        <v>19339</v>
      </c>
      <c r="D15" s="532">
        <v>53846</v>
      </c>
      <c r="E15" s="532">
        <v>56874</v>
      </c>
      <c r="F15" s="532">
        <v>56190</v>
      </c>
      <c r="G15" s="532">
        <v>37550</v>
      </c>
      <c r="H15" s="532">
        <v>18975</v>
      </c>
      <c r="I15" s="532">
        <v>49667</v>
      </c>
      <c r="J15" s="530">
        <v>57576</v>
      </c>
      <c r="K15" s="532">
        <v>58000</v>
      </c>
      <c r="L15" s="532">
        <v>46667</v>
      </c>
      <c r="M15" s="533">
        <f t="shared" si="0"/>
        <v>454684</v>
      </c>
    </row>
    <row r="16" spans="1:13" ht="12.75">
      <c r="A16" s="1058"/>
      <c r="B16" s="529" t="s">
        <v>762</v>
      </c>
      <c r="C16" s="532">
        <v>159</v>
      </c>
      <c r="D16" s="532">
        <v>1156</v>
      </c>
      <c r="E16" s="532">
        <v>2350</v>
      </c>
      <c r="F16" s="532">
        <v>3896</v>
      </c>
      <c r="G16" s="532">
        <v>3437</v>
      </c>
      <c r="H16" s="532">
        <v>1842</v>
      </c>
      <c r="I16" s="532">
        <v>6077</v>
      </c>
      <c r="J16" s="530">
        <v>7141</v>
      </c>
      <c r="K16" s="532">
        <v>11966</v>
      </c>
      <c r="L16" s="532">
        <v>10934</v>
      </c>
      <c r="M16" s="533">
        <f t="shared" si="0"/>
        <v>48958</v>
      </c>
    </row>
    <row r="17" spans="1:13" ht="12.75">
      <c r="A17" s="1059" t="s">
        <v>766</v>
      </c>
      <c r="B17" s="529" t="s">
        <v>761</v>
      </c>
      <c r="C17" s="532"/>
      <c r="D17" s="532">
        <v>26923</v>
      </c>
      <c r="E17" s="532">
        <v>56874</v>
      </c>
      <c r="F17" s="532">
        <v>56190</v>
      </c>
      <c r="G17" s="532">
        <v>37550</v>
      </c>
      <c r="H17" s="532">
        <v>18975</v>
      </c>
      <c r="I17" s="532">
        <v>49667</v>
      </c>
      <c r="J17" s="530">
        <v>57576</v>
      </c>
      <c r="K17" s="532">
        <v>58000</v>
      </c>
      <c r="L17" s="532">
        <v>46667</v>
      </c>
      <c r="M17" s="533">
        <f t="shared" si="0"/>
        <v>408422</v>
      </c>
    </row>
    <row r="18" spans="1:13" ht="12.75">
      <c r="A18" s="1059"/>
      <c r="B18" s="529" t="s">
        <v>762</v>
      </c>
      <c r="C18" s="532"/>
      <c r="D18" s="532">
        <v>143</v>
      </c>
      <c r="E18" s="532">
        <v>1247</v>
      </c>
      <c r="F18" s="532">
        <v>2657</v>
      </c>
      <c r="G18" s="532">
        <v>2612</v>
      </c>
      <c r="H18" s="532">
        <v>1425</v>
      </c>
      <c r="I18" s="532">
        <v>4777</v>
      </c>
      <c r="J18" s="530">
        <v>5992</v>
      </c>
      <c r="K18" s="532">
        <v>10373</v>
      </c>
      <c r="L18" s="532">
        <v>9656</v>
      </c>
      <c r="M18" s="533">
        <f t="shared" si="0"/>
        <v>38882</v>
      </c>
    </row>
    <row r="19" spans="1:13" ht="12.75">
      <c r="A19" s="1065" t="s">
        <v>767</v>
      </c>
      <c r="B19" s="529" t="s">
        <v>761</v>
      </c>
      <c r="C19" s="532"/>
      <c r="D19" s="532"/>
      <c r="E19" s="532">
        <v>28437</v>
      </c>
      <c r="F19" s="532">
        <v>56190</v>
      </c>
      <c r="G19" s="532">
        <v>37550</v>
      </c>
      <c r="H19" s="532">
        <v>18975</v>
      </c>
      <c r="I19" s="532">
        <v>49667</v>
      </c>
      <c r="J19" s="530">
        <v>57576</v>
      </c>
      <c r="K19" s="532">
        <v>58000</v>
      </c>
      <c r="L19" s="532">
        <v>46667</v>
      </c>
      <c r="M19" s="533">
        <f t="shared" si="0"/>
        <v>353062</v>
      </c>
    </row>
    <row r="20" spans="1:13" ht="12.75">
      <c r="A20" s="1058"/>
      <c r="B20" s="529" t="s">
        <v>762</v>
      </c>
      <c r="C20" s="532"/>
      <c r="D20" s="532"/>
      <c r="E20" s="532">
        <v>206</v>
      </c>
      <c r="F20" s="532">
        <v>1401</v>
      </c>
      <c r="G20" s="532">
        <v>1770</v>
      </c>
      <c r="H20" s="532">
        <v>1000</v>
      </c>
      <c r="I20" s="532">
        <v>3448</v>
      </c>
      <c r="J20" s="530">
        <v>4808</v>
      </c>
      <c r="K20" s="532">
        <v>8720</v>
      </c>
      <c r="L20" s="532">
        <v>8322</v>
      </c>
      <c r="M20" s="533">
        <f t="shared" si="0"/>
        <v>29675</v>
      </c>
    </row>
    <row r="21" spans="1:13" ht="12.75">
      <c r="A21" s="1059" t="s">
        <v>768</v>
      </c>
      <c r="B21" s="529" t="s">
        <v>761</v>
      </c>
      <c r="C21" s="532"/>
      <c r="D21" s="532"/>
      <c r="E21" s="532"/>
      <c r="F21" s="532">
        <v>28095</v>
      </c>
      <c r="G21" s="532">
        <v>37550</v>
      </c>
      <c r="H21" s="532">
        <v>18975</v>
      </c>
      <c r="I21" s="532">
        <v>49667</v>
      </c>
      <c r="J21" s="530">
        <v>57576</v>
      </c>
      <c r="K21" s="532">
        <v>58000</v>
      </c>
      <c r="L21" s="532">
        <v>46667</v>
      </c>
      <c r="M21" s="533">
        <f t="shared" si="0"/>
        <v>296530</v>
      </c>
    </row>
    <row r="22" spans="1:13" ht="12.75">
      <c r="A22" s="1059"/>
      <c r="B22" s="529" t="s">
        <v>762</v>
      </c>
      <c r="C22" s="532"/>
      <c r="D22" s="532"/>
      <c r="E22" s="532"/>
      <c r="F22" s="532">
        <v>232</v>
      </c>
      <c r="G22" s="532">
        <v>936</v>
      </c>
      <c r="H22" s="532">
        <v>578</v>
      </c>
      <c r="I22" s="532">
        <v>2133</v>
      </c>
      <c r="J22" s="530">
        <v>3642</v>
      </c>
      <c r="K22" s="532">
        <v>7097</v>
      </c>
      <c r="L22" s="532">
        <v>7016</v>
      </c>
      <c r="M22" s="533">
        <f t="shared" si="0"/>
        <v>21634</v>
      </c>
    </row>
    <row r="23" spans="1:13" ht="12.75">
      <c r="A23" s="1065" t="s">
        <v>769</v>
      </c>
      <c r="B23" s="529" t="s">
        <v>761</v>
      </c>
      <c r="C23" s="532"/>
      <c r="D23" s="532"/>
      <c r="E23" s="532"/>
      <c r="F23" s="532"/>
      <c r="G23" s="532">
        <v>18775</v>
      </c>
      <c r="H23" s="532"/>
      <c r="I23" s="532">
        <v>49667</v>
      </c>
      <c r="J23" s="530">
        <v>57576</v>
      </c>
      <c r="K23" s="532">
        <v>58000</v>
      </c>
      <c r="L23" s="532">
        <v>46667</v>
      </c>
      <c r="M23" s="533">
        <f t="shared" si="0"/>
        <v>230685</v>
      </c>
    </row>
    <row r="24" spans="1:13" ht="12.75">
      <c r="A24" s="1058"/>
      <c r="B24" s="529" t="s">
        <v>762</v>
      </c>
      <c r="C24" s="532"/>
      <c r="D24" s="532"/>
      <c r="E24" s="532"/>
      <c r="F24" s="532"/>
      <c r="G24" s="532">
        <v>117</v>
      </c>
      <c r="H24" s="532"/>
      <c r="I24" s="532">
        <v>818</v>
      </c>
      <c r="J24" s="530">
        <v>2476</v>
      </c>
      <c r="K24" s="532">
        <v>5474</v>
      </c>
      <c r="L24" s="532">
        <v>5710</v>
      </c>
      <c r="M24" s="533">
        <f t="shared" si="0"/>
        <v>14595</v>
      </c>
    </row>
    <row r="25" spans="1:13" ht="12.75">
      <c r="A25" s="1059" t="s">
        <v>770</v>
      </c>
      <c r="B25" s="529" t="s">
        <v>761</v>
      </c>
      <c r="C25" s="532"/>
      <c r="D25" s="532"/>
      <c r="E25" s="532"/>
      <c r="F25" s="532"/>
      <c r="G25" s="532"/>
      <c r="H25" s="532"/>
      <c r="I25" s="532"/>
      <c r="J25" s="530">
        <v>57576</v>
      </c>
      <c r="K25" s="532">
        <v>58000</v>
      </c>
      <c r="L25" s="532">
        <v>46667</v>
      </c>
      <c r="M25" s="533">
        <f t="shared" si="0"/>
        <v>162243</v>
      </c>
    </row>
    <row r="26" spans="1:13" ht="12.75">
      <c r="A26" s="1059"/>
      <c r="B26" s="529" t="s">
        <v>762</v>
      </c>
      <c r="C26" s="532"/>
      <c r="D26" s="532"/>
      <c r="E26" s="532"/>
      <c r="F26" s="532"/>
      <c r="G26" s="532"/>
      <c r="H26" s="532"/>
      <c r="I26" s="532"/>
      <c r="J26" s="530">
        <v>1314</v>
      </c>
      <c r="K26" s="532">
        <v>3863</v>
      </c>
      <c r="L26" s="532">
        <v>4418</v>
      </c>
      <c r="M26" s="533">
        <f t="shared" si="0"/>
        <v>9595</v>
      </c>
    </row>
    <row r="27" spans="1:13" ht="12.75">
      <c r="A27" s="1065" t="s">
        <v>771</v>
      </c>
      <c r="B27" s="529" t="s">
        <v>761</v>
      </c>
      <c r="C27" s="532"/>
      <c r="D27" s="532"/>
      <c r="E27" s="532"/>
      <c r="F27" s="532"/>
      <c r="G27" s="532"/>
      <c r="H27" s="532"/>
      <c r="I27" s="532"/>
      <c r="J27" s="530">
        <v>28788</v>
      </c>
      <c r="K27" s="532">
        <v>58000</v>
      </c>
      <c r="L27" s="532">
        <v>46667</v>
      </c>
      <c r="M27" s="533">
        <f t="shared" si="0"/>
        <v>133455</v>
      </c>
    </row>
    <row r="28" spans="1:13" ht="12.75">
      <c r="A28" s="1058"/>
      <c r="B28" s="529" t="s">
        <v>762</v>
      </c>
      <c r="C28" s="532"/>
      <c r="D28" s="532"/>
      <c r="E28" s="532"/>
      <c r="F28" s="532"/>
      <c r="G28" s="532"/>
      <c r="H28" s="532"/>
      <c r="I28" s="532"/>
      <c r="J28" s="530"/>
      <c r="K28" s="532">
        <v>2228</v>
      </c>
      <c r="L28" s="532">
        <v>3098</v>
      </c>
      <c r="M28" s="533">
        <f t="shared" si="0"/>
        <v>5326</v>
      </c>
    </row>
    <row r="29" spans="1:13" ht="12.75">
      <c r="A29" s="1065" t="s">
        <v>772</v>
      </c>
      <c r="B29" s="529" t="s">
        <v>761</v>
      </c>
      <c r="C29" s="532"/>
      <c r="D29" s="532"/>
      <c r="E29" s="532"/>
      <c r="F29" s="532"/>
      <c r="G29" s="532"/>
      <c r="H29" s="532"/>
      <c r="I29" s="532"/>
      <c r="J29" s="530"/>
      <c r="K29" s="532">
        <v>43500</v>
      </c>
      <c r="L29" s="532">
        <v>46667</v>
      </c>
      <c r="M29" s="533">
        <f t="shared" si="0"/>
        <v>90167</v>
      </c>
    </row>
    <row r="30" spans="1:13" ht="12.75">
      <c r="A30" s="1058"/>
      <c r="B30" s="529" t="s">
        <v>762</v>
      </c>
      <c r="C30" s="532"/>
      <c r="D30" s="532"/>
      <c r="E30" s="532"/>
      <c r="F30" s="532"/>
      <c r="G30" s="532"/>
      <c r="H30" s="532"/>
      <c r="I30" s="532"/>
      <c r="J30" s="530"/>
      <c r="K30" s="532">
        <v>605</v>
      </c>
      <c r="L30" s="532">
        <v>1792</v>
      </c>
      <c r="M30" s="533">
        <f t="shared" si="0"/>
        <v>2397</v>
      </c>
    </row>
    <row r="31" spans="1:13" ht="12.75">
      <c r="A31" s="1059" t="s">
        <v>800</v>
      </c>
      <c r="B31" s="529" t="s">
        <v>761</v>
      </c>
      <c r="C31" s="532"/>
      <c r="D31" s="532"/>
      <c r="E31" s="532"/>
      <c r="F31" s="532"/>
      <c r="G31" s="532"/>
      <c r="H31" s="532"/>
      <c r="I31" s="532"/>
      <c r="J31" s="532"/>
      <c r="K31" s="532"/>
      <c r="L31" s="532">
        <v>35000</v>
      </c>
      <c r="M31" s="533">
        <f t="shared" si="0"/>
        <v>35000</v>
      </c>
    </row>
    <row r="32" spans="1:13" ht="12.75">
      <c r="A32" s="1058"/>
      <c r="B32" s="529" t="s">
        <v>762</v>
      </c>
      <c r="C32" s="532"/>
      <c r="D32" s="532"/>
      <c r="E32" s="532"/>
      <c r="F32" s="532"/>
      <c r="G32" s="532"/>
      <c r="H32" s="532"/>
      <c r="I32" s="532"/>
      <c r="J32" s="532"/>
      <c r="K32" s="532"/>
      <c r="L32" s="532">
        <v>487</v>
      </c>
      <c r="M32" s="533">
        <f t="shared" si="0"/>
        <v>487</v>
      </c>
    </row>
    <row r="33" spans="1:9" ht="15.75">
      <c r="A33" s="534"/>
      <c r="B33" s="534"/>
      <c r="C33" s="534"/>
      <c r="D33" s="534"/>
      <c r="E33" s="534"/>
      <c r="F33" s="534"/>
      <c r="G33" s="534"/>
      <c r="H33" s="535"/>
      <c r="I33" s="534"/>
    </row>
    <row r="34" spans="1:12" ht="12.75">
      <c r="A34" s="536" t="s">
        <v>773</v>
      </c>
      <c r="D34" s="527"/>
      <c r="F34" s="731"/>
      <c r="G34" s="537"/>
      <c r="H34" s="537"/>
      <c r="I34" s="537"/>
      <c r="J34" s="537"/>
      <c r="K34" s="537"/>
      <c r="L34" s="537"/>
    </row>
    <row r="35" spans="1:8" ht="12.75">
      <c r="A35" s="1056" t="s">
        <v>774</v>
      </c>
      <c r="B35" s="1055"/>
      <c r="C35" s="538" t="s">
        <v>763</v>
      </c>
      <c r="D35" s="539" t="s">
        <v>764</v>
      </c>
      <c r="E35" s="538" t="s">
        <v>765</v>
      </c>
      <c r="F35" s="539" t="s">
        <v>766</v>
      </c>
      <c r="G35" s="538" t="s">
        <v>767</v>
      </c>
      <c r="H35" s="538">
        <v>2018</v>
      </c>
    </row>
    <row r="36" spans="1:8" ht="12.75">
      <c r="A36" s="1051" t="s">
        <v>775</v>
      </c>
      <c r="B36" s="1055"/>
      <c r="C36" s="532">
        <v>1479</v>
      </c>
      <c r="D36" s="541">
        <v>1479</v>
      </c>
      <c r="E36" s="532">
        <v>1479</v>
      </c>
      <c r="F36" s="541">
        <v>739</v>
      </c>
      <c r="G36" s="532"/>
      <c r="H36" s="532"/>
    </row>
    <row r="37" spans="1:8" ht="12.75">
      <c r="A37" s="1051" t="s">
        <v>776</v>
      </c>
      <c r="B37" s="1052"/>
      <c r="C37" s="532">
        <v>9931</v>
      </c>
      <c r="D37" s="543">
        <v>9931</v>
      </c>
      <c r="E37" s="532">
        <v>2483</v>
      </c>
      <c r="F37" s="541"/>
      <c r="G37" s="532"/>
      <c r="H37" s="532"/>
    </row>
    <row r="38" spans="1:8" ht="12.75">
      <c r="A38" s="540" t="s">
        <v>777</v>
      </c>
      <c r="B38" s="542"/>
      <c r="C38" s="532">
        <v>12127</v>
      </c>
      <c r="D38" s="543">
        <v>12127</v>
      </c>
      <c r="E38" s="532">
        <v>12127</v>
      </c>
      <c r="F38" s="541">
        <v>12127</v>
      </c>
      <c r="G38" s="532">
        <v>12126</v>
      </c>
      <c r="H38" s="532">
        <v>7404</v>
      </c>
    </row>
    <row r="39" spans="1:8" ht="12.75">
      <c r="A39" s="1051" t="s">
        <v>778</v>
      </c>
      <c r="B39" s="1052"/>
      <c r="C39" s="532">
        <v>3520</v>
      </c>
      <c r="D39" s="543">
        <v>1760</v>
      </c>
      <c r="E39" s="532"/>
      <c r="F39" s="544"/>
      <c r="G39" s="532"/>
      <c r="H39" s="532"/>
    </row>
    <row r="40" spans="1:8" ht="12.75">
      <c r="A40" s="1051" t="s">
        <v>779</v>
      </c>
      <c r="B40" s="1052"/>
      <c r="C40" s="532">
        <v>29314</v>
      </c>
      <c r="D40" s="543">
        <v>29314</v>
      </c>
      <c r="E40" s="532">
        <v>29314</v>
      </c>
      <c r="F40" s="544">
        <v>29314</v>
      </c>
      <c r="G40" s="532">
        <v>29314</v>
      </c>
      <c r="H40" s="532"/>
    </row>
    <row r="41" ht="12.75">
      <c r="H41" s="547"/>
    </row>
    <row r="42" spans="1:4" ht="12.75">
      <c r="A42" s="536" t="s">
        <v>784</v>
      </c>
      <c r="C42" s="527"/>
      <c r="D42" s="527"/>
    </row>
    <row r="43" spans="1:7" ht="12.75">
      <c r="A43" s="1056" t="s">
        <v>774</v>
      </c>
      <c r="B43" s="1055"/>
      <c r="C43" s="545" t="s">
        <v>763</v>
      </c>
      <c r="D43" s="539" t="s">
        <v>764</v>
      </c>
      <c r="E43" s="726"/>
      <c r="F43" s="548"/>
      <c r="G43" s="548"/>
    </row>
    <row r="44" spans="1:7" ht="12.75">
      <c r="A44" s="1051" t="s">
        <v>897</v>
      </c>
      <c r="B44" s="1055"/>
      <c r="C44" s="532">
        <v>153000</v>
      </c>
      <c r="D44" s="541">
        <v>33055</v>
      </c>
      <c r="E44" s="727"/>
      <c r="F44" s="546"/>
      <c r="G44" s="546"/>
    </row>
    <row r="45" spans="1:7" ht="12.75">
      <c r="A45" s="1051" t="s">
        <v>898</v>
      </c>
      <c r="B45" s="1052"/>
      <c r="C45" s="532">
        <v>70000</v>
      </c>
      <c r="D45" s="543">
        <v>252000</v>
      </c>
      <c r="E45" s="727"/>
      <c r="F45" s="546"/>
      <c r="G45" s="546"/>
    </row>
    <row r="46" spans="1:7" ht="12.75">
      <c r="A46" s="1051" t="s">
        <v>899</v>
      </c>
      <c r="B46" s="1052"/>
      <c r="C46" s="532">
        <v>100000</v>
      </c>
      <c r="D46" s="532">
        <v>464000</v>
      </c>
      <c r="E46" s="546"/>
      <c r="F46" s="546"/>
      <c r="G46" s="546"/>
    </row>
    <row r="47" spans="1:7" ht="12.75">
      <c r="A47" s="1051" t="s">
        <v>900</v>
      </c>
      <c r="B47" s="1052"/>
      <c r="C47" s="532">
        <v>110000</v>
      </c>
      <c r="D47" s="532">
        <v>567000</v>
      </c>
      <c r="E47" s="546"/>
      <c r="F47" s="546"/>
      <c r="G47" s="546"/>
    </row>
    <row r="48" spans="1:7" ht="12.75">
      <c r="A48" s="1051" t="s">
        <v>901</v>
      </c>
      <c r="B48" s="1052"/>
      <c r="C48" s="532">
        <v>140000</v>
      </c>
      <c r="D48" s="532">
        <v>422000</v>
      </c>
      <c r="E48" s="546"/>
      <c r="F48" s="546"/>
      <c r="G48" s="546"/>
    </row>
    <row r="50" ht="12.75">
      <c r="A50" s="536" t="s">
        <v>785</v>
      </c>
    </row>
    <row r="51" spans="1:9" ht="12.75">
      <c r="A51" s="1056" t="s">
        <v>72</v>
      </c>
      <c r="B51" s="1066"/>
      <c r="C51" s="728"/>
      <c r="D51" s="728"/>
      <c r="E51" s="728"/>
      <c r="F51" s="729"/>
      <c r="G51" s="730" t="s">
        <v>763</v>
      </c>
      <c r="H51" s="730" t="s">
        <v>764</v>
      </c>
      <c r="I51" s="730" t="s">
        <v>765</v>
      </c>
    </row>
    <row r="52" spans="1:9" ht="12.75">
      <c r="A52" s="1051" t="s">
        <v>902</v>
      </c>
      <c r="B52" s="1066"/>
      <c r="C52" s="1066"/>
      <c r="D52" s="1066"/>
      <c r="E52" s="1066"/>
      <c r="F52" s="1055"/>
      <c r="G52" s="532">
        <v>1029589</v>
      </c>
      <c r="H52" s="532">
        <v>1881339</v>
      </c>
      <c r="I52" s="532">
        <v>238066</v>
      </c>
    </row>
    <row r="53" spans="1:9" ht="12.75">
      <c r="A53" s="540" t="s">
        <v>496</v>
      </c>
      <c r="B53" s="988"/>
      <c r="C53" s="988"/>
      <c r="D53" s="988"/>
      <c r="E53" s="988"/>
      <c r="F53" s="988"/>
      <c r="G53" s="543">
        <v>168764</v>
      </c>
      <c r="H53" s="532">
        <v>1452</v>
      </c>
      <c r="I53" s="544"/>
    </row>
    <row r="54" spans="6:7" ht="12.75">
      <c r="F54" s="547"/>
      <c r="G54" s="547"/>
    </row>
    <row r="55" spans="1:5" ht="13.5" customHeight="1">
      <c r="A55" s="536" t="s">
        <v>786</v>
      </c>
      <c r="C55" s="527"/>
      <c r="D55" s="527"/>
      <c r="E55" s="527"/>
    </row>
    <row r="56" spans="1:7" ht="12.75">
      <c r="A56" s="1056" t="s">
        <v>72</v>
      </c>
      <c r="B56" s="1055"/>
      <c r="C56" s="545" t="s">
        <v>763</v>
      </c>
      <c r="D56" s="539" t="s">
        <v>764</v>
      </c>
      <c r="E56" s="545" t="s">
        <v>765</v>
      </c>
      <c r="F56" s="538" t="s">
        <v>766</v>
      </c>
      <c r="G56" s="538" t="s">
        <v>767</v>
      </c>
    </row>
    <row r="57" spans="1:8" ht="12.75">
      <c r="A57" s="1051" t="s">
        <v>787</v>
      </c>
      <c r="B57" s="1052"/>
      <c r="C57" s="532">
        <v>2500</v>
      </c>
      <c r="D57" s="543">
        <v>2500</v>
      </c>
      <c r="E57" s="532">
        <v>2500</v>
      </c>
      <c r="F57" s="532"/>
      <c r="G57" s="532"/>
      <c r="H57" s="549"/>
    </row>
    <row r="58" spans="1:7" ht="12.75">
      <c r="A58" s="1051" t="s">
        <v>788</v>
      </c>
      <c r="B58" s="1052"/>
      <c r="C58" s="532">
        <v>500</v>
      </c>
      <c r="D58" s="543">
        <v>500</v>
      </c>
      <c r="E58" s="532">
        <v>500</v>
      </c>
      <c r="F58" s="532"/>
      <c r="G58" s="532"/>
    </row>
    <row r="59" spans="1:7" ht="12.75">
      <c r="A59" s="1051" t="s">
        <v>950</v>
      </c>
      <c r="B59" s="1052"/>
      <c r="C59" s="532">
        <v>5000</v>
      </c>
      <c r="D59" s="543">
        <v>5000</v>
      </c>
      <c r="E59" s="532">
        <v>5000</v>
      </c>
      <c r="F59" s="532"/>
      <c r="G59" s="532"/>
    </row>
    <row r="60" spans="1:7" ht="12.75">
      <c r="A60" s="1051" t="s">
        <v>789</v>
      </c>
      <c r="B60" s="1052"/>
      <c r="C60" s="532">
        <v>3000</v>
      </c>
      <c r="D60" s="543">
        <v>3000</v>
      </c>
      <c r="E60" s="532">
        <v>3000</v>
      </c>
      <c r="F60" s="532"/>
      <c r="G60" s="532"/>
    </row>
    <row r="61" spans="1:7" ht="12.75">
      <c r="A61" s="1051" t="s">
        <v>790</v>
      </c>
      <c r="B61" s="1052"/>
      <c r="C61" s="532">
        <v>3000</v>
      </c>
      <c r="D61" s="543">
        <v>3000</v>
      </c>
      <c r="E61" s="532">
        <v>3000</v>
      </c>
      <c r="F61" s="532"/>
      <c r="G61" s="532"/>
    </row>
    <row r="62" spans="1:7" ht="12.75">
      <c r="A62" s="1051" t="s">
        <v>791</v>
      </c>
      <c r="B62" s="1052"/>
      <c r="C62" s="532">
        <v>1500</v>
      </c>
      <c r="D62" s="543">
        <v>1500</v>
      </c>
      <c r="E62" s="532">
        <v>1500</v>
      </c>
      <c r="F62" s="532"/>
      <c r="G62" s="532"/>
    </row>
    <row r="63" spans="1:7" ht="12.75">
      <c r="A63" s="1051" t="s">
        <v>54</v>
      </c>
      <c r="B63" s="1052"/>
      <c r="C63" s="532">
        <v>235886</v>
      </c>
      <c r="D63" s="543">
        <v>26565</v>
      </c>
      <c r="E63" s="532"/>
      <c r="F63" s="532"/>
      <c r="G63" s="532"/>
    </row>
    <row r="64" spans="1:7" ht="12.75">
      <c r="A64" s="1051" t="s">
        <v>903</v>
      </c>
      <c r="B64" s="1052"/>
      <c r="C64" s="532">
        <v>340885</v>
      </c>
      <c r="D64" s="543">
        <v>312420</v>
      </c>
      <c r="E64" s="532"/>
      <c r="F64" s="532"/>
      <c r="G64" s="532"/>
    </row>
    <row r="65" spans="1:7" ht="12.75">
      <c r="A65" s="1051" t="s">
        <v>904</v>
      </c>
      <c r="B65" s="1052"/>
      <c r="C65" s="532">
        <v>2154</v>
      </c>
      <c r="D65" s="543">
        <v>1346</v>
      </c>
      <c r="E65" s="532"/>
      <c r="F65" s="532"/>
      <c r="G65" s="532"/>
    </row>
    <row r="66" spans="1:7" ht="12.75">
      <c r="A66" s="1051" t="s">
        <v>905</v>
      </c>
      <c r="B66" s="1052"/>
      <c r="C66" s="532">
        <v>4231</v>
      </c>
      <c r="D66" s="543">
        <v>2000</v>
      </c>
      <c r="E66" s="532"/>
      <c r="F66" s="532"/>
      <c r="G66" s="532"/>
    </row>
    <row r="67" spans="1:7" ht="12.75">
      <c r="A67" s="1051" t="s">
        <v>906</v>
      </c>
      <c r="B67" s="1052"/>
      <c r="C67" s="532">
        <v>3950</v>
      </c>
      <c r="D67" s="543">
        <v>3950</v>
      </c>
      <c r="E67" s="532"/>
      <c r="F67" s="532"/>
      <c r="G67" s="532"/>
    </row>
    <row r="68" spans="1:7" ht="12.75">
      <c r="A68" s="1051" t="s">
        <v>907</v>
      </c>
      <c r="B68" s="1052"/>
      <c r="C68" s="532">
        <v>786</v>
      </c>
      <c r="D68" s="543">
        <v>214</v>
      </c>
      <c r="E68" s="532"/>
      <c r="F68" s="532"/>
      <c r="G68" s="532"/>
    </row>
    <row r="69" spans="1:7" ht="12.75">
      <c r="A69" s="1051" t="s">
        <v>908</v>
      </c>
      <c r="B69" s="1052"/>
      <c r="C69" s="532">
        <v>3846</v>
      </c>
      <c r="D69" s="543">
        <v>1154</v>
      </c>
      <c r="E69" s="532"/>
      <c r="F69" s="532"/>
      <c r="G69" s="532"/>
    </row>
    <row r="70" spans="1:7" ht="12.75">
      <c r="A70" s="1051" t="s">
        <v>705</v>
      </c>
      <c r="B70" s="1052"/>
      <c r="C70" s="532">
        <v>2692</v>
      </c>
      <c r="D70" s="543">
        <v>808</v>
      </c>
      <c r="E70" s="532"/>
      <c r="F70" s="532"/>
      <c r="G70" s="532"/>
    </row>
    <row r="71" spans="1:7" ht="12.75">
      <c r="A71" s="1051" t="s">
        <v>909</v>
      </c>
      <c r="B71" s="1052"/>
      <c r="C71" s="532">
        <v>769</v>
      </c>
      <c r="D71" s="543">
        <v>231</v>
      </c>
      <c r="E71" s="532"/>
      <c r="F71" s="532"/>
      <c r="G71" s="532"/>
    </row>
    <row r="72" spans="1:7" ht="12.75">
      <c r="A72" s="1051" t="s">
        <v>910</v>
      </c>
      <c r="B72" s="1052"/>
      <c r="C72" s="532">
        <v>2031</v>
      </c>
      <c r="D72" s="543">
        <v>369</v>
      </c>
      <c r="E72" s="532"/>
      <c r="F72" s="532"/>
      <c r="G72" s="532"/>
    </row>
    <row r="73" spans="1:7" ht="12.75">
      <c r="A73" s="1051" t="s">
        <v>911</v>
      </c>
      <c r="B73" s="1052"/>
      <c r="C73" s="532">
        <v>17594</v>
      </c>
      <c r="D73" s="543">
        <v>26400</v>
      </c>
      <c r="E73" s="532"/>
      <c r="F73" s="532"/>
      <c r="G73" s="532"/>
    </row>
    <row r="74" spans="1:7" ht="12.75">
      <c r="A74" s="1051" t="s">
        <v>912</v>
      </c>
      <c r="B74" s="1052"/>
      <c r="C74" s="532">
        <v>2000</v>
      </c>
      <c r="D74" s="543">
        <v>8000</v>
      </c>
      <c r="E74" s="532">
        <v>6000</v>
      </c>
      <c r="F74" s="532"/>
      <c r="G74" s="532"/>
    </row>
    <row r="75" spans="1:7" ht="12.75">
      <c r="A75" s="1051" t="s">
        <v>913</v>
      </c>
      <c r="B75" s="1052"/>
      <c r="C75" s="532">
        <v>270896</v>
      </c>
      <c r="D75" s="543">
        <v>110000</v>
      </c>
      <c r="E75" s="532">
        <v>100000</v>
      </c>
      <c r="F75" s="532">
        <v>100000</v>
      </c>
      <c r="G75" s="532">
        <v>100000</v>
      </c>
    </row>
    <row r="76" spans="1:7" ht="12.75">
      <c r="A76" s="1051" t="s">
        <v>914</v>
      </c>
      <c r="B76" s="1052"/>
      <c r="C76" s="532">
        <v>40000</v>
      </c>
      <c r="D76" s="543">
        <v>60000</v>
      </c>
      <c r="E76" s="532">
        <v>60000</v>
      </c>
      <c r="F76" s="532"/>
      <c r="G76" s="532"/>
    </row>
    <row r="77" spans="1:7" ht="12.75">
      <c r="A77" s="944" t="s">
        <v>38</v>
      </c>
      <c r="B77" s="943"/>
      <c r="C77" s="532">
        <v>18500</v>
      </c>
      <c r="D77" s="532">
        <v>18500</v>
      </c>
      <c r="E77" s="942"/>
      <c r="F77" s="942"/>
      <c r="G77" s="942"/>
    </row>
  </sheetData>
  <sheetProtection/>
  <mergeCells count="61">
    <mergeCell ref="A39:B39"/>
    <mergeCell ref="A44:B44"/>
    <mergeCell ref="A45:B45"/>
    <mergeCell ref="A43:B43"/>
    <mergeCell ref="A40:B40"/>
    <mergeCell ref="A47:B47"/>
    <mergeCell ref="A46:B46"/>
    <mergeCell ref="A58:B58"/>
    <mergeCell ref="A59:B59"/>
    <mergeCell ref="A56:B56"/>
    <mergeCell ref="A48:B48"/>
    <mergeCell ref="A19:A20"/>
    <mergeCell ref="F8:F10"/>
    <mergeCell ref="I8:I10"/>
    <mergeCell ref="A15:A16"/>
    <mergeCell ref="C8:C10"/>
    <mergeCell ref="D8:D10"/>
    <mergeCell ref="E8:E10"/>
    <mergeCell ref="A61:B61"/>
    <mergeCell ref="A57:B57"/>
    <mergeCell ref="A51:B51"/>
    <mergeCell ref="A60:B60"/>
    <mergeCell ref="A52:F52"/>
    <mergeCell ref="A31:A32"/>
    <mergeCell ref="A21:A22"/>
    <mergeCell ref="A23:A24"/>
    <mergeCell ref="A25:A26"/>
    <mergeCell ref="A27:A28"/>
    <mergeCell ref="A29:A30"/>
    <mergeCell ref="A2:M2"/>
    <mergeCell ref="A4:M4"/>
    <mergeCell ref="A6:E6"/>
    <mergeCell ref="K8:K10"/>
    <mergeCell ref="G8:G10"/>
    <mergeCell ref="L8:L10"/>
    <mergeCell ref="M8:M10"/>
    <mergeCell ref="A8:A10"/>
    <mergeCell ref="B8:B10"/>
    <mergeCell ref="J8:J10"/>
    <mergeCell ref="A68:B68"/>
    <mergeCell ref="A69:B69"/>
    <mergeCell ref="A64:B64"/>
    <mergeCell ref="A65:B65"/>
    <mergeCell ref="A66:B66"/>
    <mergeCell ref="A63:B63"/>
    <mergeCell ref="A62:B62"/>
    <mergeCell ref="H8:H10"/>
    <mergeCell ref="A67:B67"/>
    <mergeCell ref="A37:B37"/>
    <mergeCell ref="A36:B36"/>
    <mergeCell ref="A35:B35"/>
    <mergeCell ref="A11:A12"/>
    <mergeCell ref="A13:A14"/>
    <mergeCell ref="A17:A18"/>
    <mergeCell ref="A74:B74"/>
    <mergeCell ref="A75:B75"/>
    <mergeCell ref="A76:B76"/>
    <mergeCell ref="A70:B70"/>
    <mergeCell ref="A71:B71"/>
    <mergeCell ref="A72:B72"/>
    <mergeCell ref="A73:B73"/>
  </mergeCells>
  <printOptions/>
  <pageMargins left="0.1968503937007874" right="0.1968503937007874" top="0.3937007874015748" bottom="0.3937007874015748" header="0" footer="0"/>
  <pageSetup firstPageNumber="47" useFirstPageNumber="1" horizontalDpi="200" verticalDpi="200" orientation="landscape" paperSize="9" scale="98" r:id="rId1"/>
  <headerFooter alignWithMargins="0">
    <oddFooter>&amp;C&amp;P.oldal</oddFooter>
  </headerFooter>
  <rowBreaks count="1" manualBreakCount="1">
    <brk id="3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4">
      <selection activeCell="J44" sqref="J44"/>
    </sheetView>
  </sheetViews>
  <sheetFormatPr defaultColWidth="9.00390625" defaultRowHeight="12.75"/>
  <cols>
    <col min="1" max="1" width="6.75390625" style="732" customWidth="1"/>
    <col min="2" max="2" width="10.125" style="732" customWidth="1"/>
    <col min="3" max="3" width="35.00390625" style="732" customWidth="1"/>
    <col min="4" max="4" width="10.625" style="732" customWidth="1"/>
    <col min="5" max="7" width="9.125" style="732" customWidth="1"/>
    <col min="8" max="8" width="17.375" style="732" customWidth="1"/>
    <col min="9" max="9" width="11.375" style="732" customWidth="1"/>
    <col min="10" max="10" width="12.00390625" style="732" customWidth="1"/>
    <col min="11" max="16384" width="9.125" style="732" customWidth="1"/>
  </cols>
  <sheetData>
    <row r="1" spans="1:9" ht="12.75">
      <c r="A1" s="1103" t="s">
        <v>915</v>
      </c>
      <c r="B1" s="1103"/>
      <c r="C1" s="1103"/>
      <c r="D1" s="1103"/>
      <c r="E1" s="1103"/>
      <c r="F1" s="1103"/>
      <c r="G1" s="1103"/>
      <c r="H1" s="1103"/>
      <c r="I1" s="1103"/>
    </row>
    <row r="2" ht="16.5" customHeight="1"/>
    <row r="3" spans="1:9" ht="14.25">
      <c r="A3" s="1104" t="s">
        <v>925</v>
      </c>
      <c r="B3" s="1104"/>
      <c r="C3" s="1104"/>
      <c r="D3" s="1104"/>
      <c r="E3" s="1104"/>
      <c r="F3" s="1104"/>
      <c r="G3" s="1104"/>
      <c r="H3" s="1104"/>
      <c r="I3" s="1104"/>
    </row>
    <row r="4" spans="1:9" ht="14.25">
      <c r="A4" s="733"/>
      <c r="B4" s="733"/>
      <c r="C4" s="733"/>
      <c r="D4" s="733"/>
      <c r="E4" s="733"/>
      <c r="F4" s="733"/>
      <c r="G4" s="733"/>
      <c r="H4" s="733"/>
      <c r="I4" s="733"/>
    </row>
    <row r="5" spans="1:9" ht="9.75" customHeight="1">
      <c r="A5" s="733"/>
      <c r="B5" s="733"/>
      <c r="C5" s="733"/>
      <c r="D5" s="733"/>
      <c r="E5" s="733"/>
      <c r="F5" s="733"/>
      <c r="G5" s="733"/>
      <c r="H5" s="733"/>
      <c r="I5" s="733"/>
    </row>
    <row r="6" spans="4:10" ht="12.75">
      <c r="D6" s="734"/>
      <c r="E6" s="734"/>
      <c r="F6" s="734"/>
      <c r="G6" s="734"/>
      <c r="H6" s="734"/>
      <c r="I6" s="735"/>
      <c r="J6" s="735" t="s">
        <v>112</v>
      </c>
    </row>
    <row r="7" spans="1:10" ht="24.75" customHeight="1">
      <c r="A7" s="1105" t="s">
        <v>147</v>
      </c>
      <c r="B7" s="1107" t="s">
        <v>72</v>
      </c>
      <c r="C7" s="1108"/>
      <c r="D7" s="1107" t="s">
        <v>918</v>
      </c>
      <c r="E7" s="1111"/>
      <c r="F7" s="1111"/>
      <c r="G7" s="1111"/>
      <c r="H7" s="1108"/>
      <c r="I7" s="1083" t="s">
        <v>916</v>
      </c>
      <c r="J7" s="1083" t="s">
        <v>1</v>
      </c>
    </row>
    <row r="8" spans="1:10" ht="25.5" customHeight="1">
      <c r="A8" s="1106"/>
      <c r="B8" s="1109"/>
      <c r="C8" s="1110"/>
      <c r="D8" s="1109"/>
      <c r="E8" s="1112"/>
      <c r="F8" s="1112"/>
      <c r="G8" s="1112"/>
      <c r="H8" s="1110"/>
      <c r="I8" s="1084"/>
      <c r="J8" s="1084"/>
    </row>
    <row r="9" spans="1:10" ht="13.5" customHeight="1">
      <c r="A9" s="1078" t="s">
        <v>73</v>
      </c>
      <c r="B9" s="1088" t="s">
        <v>919</v>
      </c>
      <c r="C9" s="1089"/>
      <c r="D9" s="1078" t="s">
        <v>182</v>
      </c>
      <c r="E9" s="736" t="s">
        <v>699</v>
      </c>
      <c r="F9" s="737"/>
      <c r="G9" s="737"/>
      <c r="H9" s="738"/>
      <c r="I9" s="739"/>
      <c r="J9" s="739"/>
    </row>
    <row r="10" spans="1:10" ht="13.5" customHeight="1">
      <c r="A10" s="1098"/>
      <c r="B10" s="1088"/>
      <c r="C10" s="1089"/>
      <c r="D10" s="1102"/>
      <c r="E10" s="743" t="s">
        <v>659</v>
      </c>
      <c r="F10" s="740"/>
      <c r="G10" s="740"/>
      <c r="H10" s="741"/>
      <c r="I10" s="742"/>
      <c r="J10" s="742"/>
    </row>
    <row r="11" spans="1:10" ht="13.5" customHeight="1">
      <c r="A11" s="1098"/>
      <c r="B11" s="1090"/>
      <c r="C11" s="1091"/>
      <c r="D11" s="1078" t="s">
        <v>183</v>
      </c>
      <c r="E11" s="736" t="s">
        <v>184</v>
      </c>
      <c r="F11" s="737"/>
      <c r="G11" s="737"/>
      <c r="H11" s="738"/>
      <c r="I11" s="739"/>
      <c r="J11" s="739">
        <v>25178</v>
      </c>
    </row>
    <row r="12" spans="1:10" ht="13.5" customHeight="1">
      <c r="A12" s="1098"/>
      <c r="B12" s="1090"/>
      <c r="C12" s="1091"/>
      <c r="D12" s="1079"/>
      <c r="E12" s="743" t="s">
        <v>920</v>
      </c>
      <c r="F12" s="744"/>
      <c r="G12" s="744"/>
      <c r="H12" s="745"/>
      <c r="I12" s="746"/>
      <c r="J12" s="746">
        <v>1874</v>
      </c>
    </row>
    <row r="13" spans="1:10" ht="13.5" customHeight="1">
      <c r="A13" s="1098"/>
      <c r="B13" s="1090"/>
      <c r="C13" s="1091"/>
      <c r="D13" s="1079"/>
      <c r="E13" s="743" t="s">
        <v>185</v>
      </c>
      <c r="F13" s="744"/>
      <c r="G13" s="744"/>
      <c r="H13" s="745"/>
      <c r="I13" s="746">
        <v>5600</v>
      </c>
      <c r="J13" s="746">
        <v>64754</v>
      </c>
    </row>
    <row r="14" spans="1:10" ht="13.5" customHeight="1">
      <c r="A14" s="1098"/>
      <c r="B14" s="1090"/>
      <c r="C14" s="1091"/>
      <c r="D14" s="1079"/>
      <c r="E14" s="743" t="s">
        <v>921</v>
      </c>
      <c r="F14" s="744"/>
      <c r="G14" s="744"/>
      <c r="H14" s="745"/>
      <c r="I14" s="746"/>
      <c r="J14" s="746"/>
    </row>
    <row r="15" spans="1:10" ht="13.5" customHeight="1">
      <c r="A15" s="1098"/>
      <c r="B15" s="1090"/>
      <c r="C15" s="1091"/>
      <c r="D15" s="1079"/>
      <c r="E15" s="743" t="s">
        <v>922</v>
      </c>
      <c r="F15" s="744"/>
      <c r="G15" s="744"/>
      <c r="H15" s="745"/>
      <c r="I15" s="746"/>
      <c r="J15" s="746"/>
    </row>
    <row r="16" spans="1:10" ht="13.5" customHeight="1" thickBot="1">
      <c r="A16" s="1099"/>
      <c r="B16" s="1100"/>
      <c r="C16" s="1101"/>
      <c r="D16" s="1080"/>
      <c r="E16" s="747" t="s">
        <v>318</v>
      </c>
      <c r="F16" s="748"/>
      <c r="G16" s="748"/>
      <c r="H16" s="749"/>
      <c r="I16" s="750"/>
      <c r="J16" s="750"/>
    </row>
    <row r="17" spans="1:10" ht="13.5" customHeight="1">
      <c r="A17" s="1081" t="s">
        <v>74</v>
      </c>
      <c r="B17" s="1086" t="s">
        <v>923</v>
      </c>
      <c r="C17" s="1114"/>
      <c r="D17" s="1081" t="s">
        <v>182</v>
      </c>
      <c r="E17" s="736" t="s">
        <v>699</v>
      </c>
      <c r="F17" s="737"/>
      <c r="G17" s="737"/>
      <c r="H17" s="738"/>
      <c r="I17" s="751"/>
      <c r="J17" s="751"/>
    </row>
    <row r="18" spans="1:10" ht="13.5" customHeight="1">
      <c r="A18" s="1113"/>
      <c r="B18" s="1115"/>
      <c r="C18" s="1116"/>
      <c r="D18" s="1102"/>
      <c r="E18" s="743" t="s">
        <v>659</v>
      </c>
      <c r="F18" s="740"/>
      <c r="G18" s="740"/>
      <c r="H18" s="741"/>
      <c r="I18" s="742"/>
      <c r="J18" s="742">
        <v>94118</v>
      </c>
    </row>
    <row r="19" spans="1:10" ht="13.5" customHeight="1">
      <c r="A19" s="1113"/>
      <c r="B19" s="1115"/>
      <c r="C19" s="1116"/>
      <c r="D19" s="1078" t="s">
        <v>183</v>
      </c>
      <c r="E19" s="736" t="s">
        <v>184</v>
      </c>
      <c r="F19" s="737"/>
      <c r="G19" s="737"/>
      <c r="H19" s="738"/>
      <c r="I19" s="739"/>
      <c r="J19" s="739"/>
    </row>
    <row r="20" spans="1:10" ht="13.5" customHeight="1">
      <c r="A20" s="1113"/>
      <c r="B20" s="1115"/>
      <c r="C20" s="1116"/>
      <c r="D20" s="1079"/>
      <c r="E20" s="743" t="s">
        <v>920</v>
      </c>
      <c r="F20" s="744"/>
      <c r="G20" s="744"/>
      <c r="H20" s="745"/>
      <c r="I20" s="746"/>
      <c r="J20" s="746"/>
    </row>
    <row r="21" spans="1:10" ht="13.5" customHeight="1">
      <c r="A21" s="1113"/>
      <c r="B21" s="1115"/>
      <c r="C21" s="1116"/>
      <c r="D21" s="1079"/>
      <c r="E21" s="743" t="s">
        <v>185</v>
      </c>
      <c r="F21" s="744"/>
      <c r="G21" s="744"/>
      <c r="H21" s="745"/>
      <c r="I21" s="746">
        <v>2000</v>
      </c>
      <c r="J21" s="746">
        <v>2000</v>
      </c>
    </row>
    <row r="22" spans="1:10" ht="13.5" customHeight="1">
      <c r="A22" s="1113"/>
      <c r="B22" s="1115"/>
      <c r="C22" s="1116"/>
      <c r="D22" s="1079"/>
      <c r="E22" s="835" t="s">
        <v>706</v>
      </c>
      <c r="F22" s="836"/>
      <c r="G22" s="836"/>
      <c r="H22" s="837"/>
      <c r="I22" s="838">
        <v>2000</v>
      </c>
      <c r="J22" s="838">
        <v>2000</v>
      </c>
    </row>
    <row r="23" spans="1:10" ht="13.5" customHeight="1">
      <c r="A23" s="1113"/>
      <c r="B23" s="1115"/>
      <c r="C23" s="1116"/>
      <c r="D23" s="1079"/>
      <c r="E23" s="743" t="s">
        <v>921</v>
      </c>
      <c r="F23" s="744"/>
      <c r="G23" s="744"/>
      <c r="H23" s="745"/>
      <c r="I23" s="746"/>
      <c r="J23" s="746"/>
    </row>
    <row r="24" spans="1:10" ht="13.5" customHeight="1">
      <c r="A24" s="1113"/>
      <c r="B24" s="1115"/>
      <c r="C24" s="1116"/>
      <c r="D24" s="1079"/>
      <c r="E24" s="743" t="s">
        <v>922</v>
      </c>
      <c r="F24" s="744"/>
      <c r="G24" s="744"/>
      <c r="H24" s="745"/>
      <c r="I24" s="746"/>
      <c r="J24" s="746"/>
    </row>
    <row r="25" spans="1:10" ht="13.5" customHeight="1" thickBot="1">
      <c r="A25" s="1113"/>
      <c r="B25" s="1115"/>
      <c r="C25" s="1116"/>
      <c r="D25" s="1079"/>
      <c r="E25" s="747" t="s">
        <v>318</v>
      </c>
      <c r="F25" s="748"/>
      <c r="G25" s="748"/>
      <c r="H25" s="749"/>
      <c r="I25" s="746"/>
      <c r="J25" s="746">
        <v>421362</v>
      </c>
    </row>
    <row r="26" spans="1:10" ht="13.5" customHeight="1">
      <c r="A26" s="1081" t="s">
        <v>75</v>
      </c>
      <c r="B26" s="1086" t="s">
        <v>924</v>
      </c>
      <c r="C26" s="1087"/>
      <c r="D26" s="1081" t="s">
        <v>182</v>
      </c>
      <c r="E26" s="743" t="s">
        <v>699</v>
      </c>
      <c r="F26" s="744"/>
      <c r="G26" s="744"/>
      <c r="H26" s="745"/>
      <c r="I26" s="751"/>
      <c r="J26" s="751"/>
    </row>
    <row r="27" spans="1:10" ht="13.5" customHeight="1">
      <c r="A27" s="1098"/>
      <c r="B27" s="1088"/>
      <c r="C27" s="1089"/>
      <c r="D27" s="1102"/>
      <c r="E27" s="743" t="s">
        <v>659</v>
      </c>
      <c r="F27" s="740"/>
      <c r="G27" s="740"/>
      <c r="H27" s="741"/>
      <c r="I27" s="742">
        <v>96000</v>
      </c>
      <c r="J27" s="742">
        <v>305624</v>
      </c>
    </row>
    <row r="28" spans="1:10" ht="13.5" customHeight="1">
      <c r="A28" s="1098"/>
      <c r="B28" s="1090"/>
      <c r="C28" s="1091"/>
      <c r="D28" s="1078" t="s">
        <v>183</v>
      </c>
      <c r="E28" s="736" t="s">
        <v>184</v>
      </c>
      <c r="F28" s="737"/>
      <c r="G28" s="737"/>
      <c r="H28" s="738"/>
      <c r="I28" s="739"/>
      <c r="J28" s="739"/>
    </row>
    <row r="29" spans="1:10" ht="13.5" customHeight="1">
      <c r="A29" s="1098"/>
      <c r="B29" s="1090"/>
      <c r="C29" s="1091"/>
      <c r="D29" s="1079"/>
      <c r="E29" s="743" t="s">
        <v>920</v>
      </c>
      <c r="F29" s="744"/>
      <c r="G29" s="744"/>
      <c r="H29" s="745"/>
      <c r="I29" s="746"/>
      <c r="J29" s="746"/>
    </row>
    <row r="30" spans="1:10" ht="13.5" customHeight="1">
      <c r="A30" s="1098"/>
      <c r="B30" s="1090"/>
      <c r="C30" s="1091"/>
      <c r="D30" s="1079"/>
      <c r="E30" s="743" t="s">
        <v>185</v>
      </c>
      <c r="F30" s="744"/>
      <c r="G30" s="744"/>
      <c r="H30" s="745"/>
      <c r="I30" s="746"/>
      <c r="J30" s="746"/>
    </row>
    <row r="31" spans="1:10" ht="13.5" customHeight="1">
      <c r="A31" s="1098"/>
      <c r="B31" s="1090"/>
      <c r="C31" s="1091"/>
      <c r="D31" s="1079"/>
      <c r="E31" s="743" t="s">
        <v>921</v>
      </c>
      <c r="F31" s="744"/>
      <c r="G31" s="744"/>
      <c r="H31" s="745"/>
      <c r="I31" s="746"/>
      <c r="J31" s="746"/>
    </row>
    <row r="32" spans="1:10" ht="13.5" customHeight="1">
      <c r="A32" s="1098"/>
      <c r="B32" s="1090"/>
      <c r="C32" s="1091"/>
      <c r="D32" s="1079"/>
      <c r="E32" s="743" t="s">
        <v>922</v>
      </c>
      <c r="F32" s="744"/>
      <c r="G32" s="744"/>
      <c r="H32" s="745"/>
      <c r="I32" s="746"/>
      <c r="J32" s="746"/>
    </row>
    <row r="33" spans="1:10" ht="13.5" customHeight="1">
      <c r="A33" s="1098"/>
      <c r="B33" s="1090"/>
      <c r="C33" s="1091"/>
      <c r="D33" s="1079"/>
      <c r="E33" s="743" t="s">
        <v>317</v>
      </c>
      <c r="F33" s="744"/>
      <c r="G33" s="744"/>
      <c r="H33" s="745"/>
      <c r="I33" s="746">
        <v>176000</v>
      </c>
      <c r="J33" s="746">
        <v>383436</v>
      </c>
    </row>
    <row r="34" spans="1:10" ht="13.5" customHeight="1" thickBot="1">
      <c r="A34" s="1099"/>
      <c r="B34" s="1100"/>
      <c r="C34" s="1101"/>
      <c r="D34" s="1080"/>
      <c r="E34" s="831" t="s">
        <v>706</v>
      </c>
      <c r="F34" s="748"/>
      <c r="G34" s="748"/>
      <c r="H34" s="749"/>
      <c r="I34" s="834">
        <v>35200</v>
      </c>
      <c r="J34" s="834">
        <v>35200</v>
      </c>
    </row>
    <row r="35" spans="1:10" ht="13.5" customHeight="1">
      <c r="A35" s="1081" t="s">
        <v>76</v>
      </c>
      <c r="B35" s="1086" t="s">
        <v>926</v>
      </c>
      <c r="C35" s="1087"/>
      <c r="D35" s="1081" t="s">
        <v>182</v>
      </c>
      <c r="E35" s="736" t="s">
        <v>699</v>
      </c>
      <c r="F35" s="737"/>
      <c r="G35" s="737"/>
      <c r="H35" s="738"/>
      <c r="I35" s="751"/>
      <c r="J35" s="751"/>
    </row>
    <row r="36" spans="1:10" ht="13.5" customHeight="1">
      <c r="A36" s="1098"/>
      <c r="B36" s="1088"/>
      <c r="C36" s="1089"/>
      <c r="D36" s="1102"/>
      <c r="E36" s="743" t="s">
        <v>659</v>
      </c>
      <c r="F36" s="740"/>
      <c r="G36" s="740"/>
      <c r="H36" s="741"/>
      <c r="I36" s="742">
        <v>145479</v>
      </c>
      <c r="J36" s="742">
        <v>145479</v>
      </c>
    </row>
    <row r="37" spans="1:10" ht="13.5" customHeight="1">
      <c r="A37" s="1098"/>
      <c r="B37" s="1090"/>
      <c r="C37" s="1091"/>
      <c r="D37" s="1078" t="s">
        <v>183</v>
      </c>
      <c r="E37" s="736" t="s">
        <v>184</v>
      </c>
      <c r="F37" s="737"/>
      <c r="G37" s="737"/>
      <c r="H37" s="738"/>
      <c r="I37" s="739"/>
      <c r="J37" s="739"/>
    </row>
    <row r="38" spans="1:10" ht="13.5" customHeight="1">
      <c r="A38" s="1098"/>
      <c r="B38" s="1090"/>
      <c r="C38" s="1091"/>
      <c r="D38" s="1079"/>
      <c r="E38" s="743" t="s">
        <v>920</v>
      </c>
      <c r="F38" s="744"/>
      <c r="G38" s="744"/>
      <c r="H38" s="745"/>
      <c r="I38" s="746"/>
      <c r="J38" s="746"/>
    </row>
    <row r="39" spans="1:10" ht="13.5" customHeight="1">
      <c r="A39" s="1098"/>
      <c r="B39" s="1090"/>
      <c r="C39" s="1091"/>
      <c r="D39" s="1079"/>
      <c r="E39" s="743" t="s">
        <v>185</v>
      </c>
      <c r="F39" s="744"/>
      <c r="G39" s="744"/>
      <c r="H39" s="745"/>
      <c r="I39" s="746"/>
      <c r="J39" s="746"/>
    </row>
    <row r="40" spans="1:10" ht="13.5" customHeight="1">
      <c r="A40" s="1098"/>
      <c r="B40" s="1090"/>
      <c r="C40" s="1091"/>
      <c r="D40" s="1079"/>
      <c r="E40" s="743" t="s">
        <v>921</v>
      </c>
      <c r="F40" s="744"/>
      <c r="G40" s="744"/>
      <c r="H40" s="745"/>
      <c r="I40" s="746"/>
      <c r="J40" s="746"/>
    </row>
    <row r="41" spans="1:10" ht="13.5" customHeight="1">
      <c r="A41" s="1098"/>
      <c r="B41" s="1090"/>
      <c r="C41" s="1091"/>
      <c r="D41" s="1079"/>
      <c r="E41" s="743" t="s">
        <v>922</v>
      </c>
      <c r="F41" s="744"/>
      <c r="G41" s="744"/>
      <c r="H41" s="745"/>
      <c r="I41" s="746"/>
      <c r="J41" s="746"/>
    </row>
    <row r="42" spans="1:10" ht="13.5" customHeight="1">
      <c r="A42" s="1098"/>
      <c r="B42" s="1090"/>
      <c r="C42" s="1091"/>
      <c r="D42" s="1079"/>
      <c r="E42" s="743" t="s">
        <v>317</v>
      </c>
      <c r="F42" s="744"/>
      <c r="G42" s="744"/>
      <c r="H42" s="745"/>
      <c r="I42" s="746">
        <v>148170</v>
      </c>
      <c r="J42" s="746">
        <v>168764</v>
      </c>
    </row>
    <row r="43" spans="1:10" ht="13.5" customHeight="1" thickBot="1">
      <c r="A43" s="1099"/>
      <c r="B43" s="1100"/>
      <c r="C43" s="1101"/>
      <c r="D43" s="1080"/>
      <c r="E43" s="831" t="s">
        <v>706</v>
      </c>
      <c r="F43" s="832"/>
      <c r="G43" s="832"/>
      <c r="H43" s="833"/>
      <c r="I43" s="834">
        <v>2691</v>
      </c>
      <c r="J43" s="834">
        <v>8572</v>
      </c>
    </row>
    <row r="44" spans="1:10" ht="13.5" customHeight="1">
      <c r="A44" s="1081" t="s">
        <v>77</v>
      </c>
      <c r="B44" s="1086" t="s">
        <v>927</v>
      </c>
      <c r="C44" s="1087"/>
      <c r="D44" s="1081" t="s">
        <v>182</v>
      </c>
      <c r="E44" s="736" t="s">
        <v>699</v>
      </c>
      <c r="F44" s="737"/>
      <c r="G44" s="737"/>
      <c r="H44" s="738"/>
      <c r="I44" s="751"/>
      <c r="J44" s="751"/>
    </row>
    <row r="45" spans="1:10" ht="13.5" customHeight="1">
      <c r="A45" s="1098"/>
      <c r="B45" s="1088"/>
      <c r="C45" s="1089"/>
      <c r="D45" s="1102"/>
      <c r="E45" s="743" t="s">
        <v>659</v>
      </c>
      <c r="F45" s="740"/>
      <c r="G45" s="740"/>
      <c r="H45" s="741"/>
      <c r="I45" s="742">
        <v>1000000</v>
      </c>
      <c r="J45" s="742">
        <v>1000000</v>
      </c>
    </row>
    <row r="46" spans="1:10" ht="13.5" customHeight="1">
      <c r="A46" s="1098"/>
      <c r="B46" s="1090"/>
      <c r="C46" s="1091"/>
      <c r="D46" s="1078" t="s">
        <v>183</v>
      </c>
      <c r="E46" s="736" t="s">
        <v>184</v>
      </c>
      <c r="F46" s="737"/>
      <c r="G46" s="737"/>
      <c r="H46" s="738"/>
      <c r="I46" s="739"/>
      <c r="J46" s="739"/>
    </row>
    <row r="47" spans="1:10" ht="13.5" customHeight="1">
      <c r="A47" s="1098"/>
      <c r="B47" s="1090"/>
      <c r="C47" s="1091"/>
      <c r="D47" s="1079"/>
      <c r="E47" s="743" t="s">
        <v>920</v>
      </c>
      <c r="F47" s="744"/>
      <c r="G47" s="744"/>
      <c r="H47" s="745"/>
      <c r="I47" s="746"/>
      <c r="J47" s="746"/>
    </row>
    <row r="48" spans="1:10" ht="13.5" customHeight="1">
      <c r="A48" s="1098"/>
      <c r="B48" s="1090"/>
      <c r="C48" s="1091"/>
      <c r="D48" s="1079"/>
      <c r="E48" s="743" t="s">
        <v>185</v>
      </c>
      <c r="F48" s="744"/>
      <c r="G48" s="744"/>
      <c r="H48" s="745"/>
      <c r="I48" s="746"/>
      <c r="J48" s="746"/>
    </row>
    <row r="49" spans="1:10" ht="13.5" customHeight="1">
      <c r="A49" s="1098"/>
      <c r="B49" s="1090"/>
      <c r="C49" s="1091"/>
      <c r="D49" s="1079"/>
      <c r="E49" s="743" t="s">
        <v>921</v>
      </c>
      <c r="F49" s="744"/>
      <c r="G49" s="744"/>
      <c r="H49" s="745"/>
      <c r="I49" s="746"/>
      <c r="J49" s="746"/>
    </row>
    <row r="50" spans="1:10" ht="13.5" customHeight="1">
      <c r="A50" s="1098"/>
      <c r="B50" s="1090"/>
      <c r="C50" s="1091"/>
      <c r="D50" s="1079"/>
      <c r="E50" s="743" t="s">
        <v>922</v>
      </c>
      <c r="F50" s="744"/>
      <c r="G50" s="744"/>
      <c r="H50" s="745"/>
      <c r="I50" s="746"/>
      <c r="J50" s="746"/>
    </row>
    <row r="51" spans="1:10" ht="13.5" customHeight="1">
      <c r="A51" s="1098"/>
      <c r="B51" s="1090"/>
      <c r="C51" s="1091"/>
      <c r="D51" s="1079"/>
      <c r="E51" s="743" t="s">
        <v>317</v>
      </c>
      <c r="F51" s="744"/>
      <c r="G51" s="744"/>
      <c r="H51" s="745"/>
      <c r="I51" s="746">
        <v>1176000</v>
      </c>
      <c r="J51" s="746">
        <v>1176000</v>
      </c>
    </row>
    <row r="52" spans="1:10" ht="15.75" customHeight="1" thickBot="1">
      <c r="A52" s="1099"/>
      <c r="B52" s="1100"/>
      <c r="C52" s="1101"/>
      <c r="D52" s="1080"/>
      <c r="E52" s="831" t="s">
        <v>707</v>
      </c>
      <c r="F52" s="832"/>
      <c r="G52" s="832"/>
      <c r="H52" s="833"/>
      <c r="I52" s="834">
        <v>176000</v>
      </c>
      <c r="J52" s="834">
        <v>176000</v>
      </c>
    </row>
    <row r="53" spans="1:10" ht="15.75" customHeight="1">
      <c r="A53" s="1067" t="s">
        <v>605</v>
      </c>
      <c r="B53" s="1086" t="s">
        <v>863</v>
      </c>
      <c r="C53" s="1087"/>
      <c r="D53" s="1081" t="s">
        <v>182</v>
      </c>
      <c r="E53" s="736" t="s">
        <v>699</v>
      </c>
      <c r="F53" s="737"/>
      <c r="G53" s="737"/>
      <c r="H53" s="738"/>
      <c r="I53" s="751"/>
      <c r="J53" s="751"/>
    </row>
    <row r="54" spans="1:10" ht="15.75" customHeight="1">
      <c r="A54" s="1068"/>
      <c r="B54" s="1088"/>
      <c r="C54" s="1089"/>
      <c r="D54" s="1079"/>
      <c r="E54" s="743" t="s">
        <v>659</v>
      </c>
      <c r="F54" s="744"/>
      <c r="G54" s="744"/>
      <c r="H54" s="745"/>
      <c r="I54" s="746">
        <v>843654</v>
      </c>
      <c r="J54" s="746">
        <v>843654</v>
      </c>
    </row>
    <row r="55" spans="1:10" ht="15.75" customHeight="1">
      <c r="A55" s="1068"/>
      <c r="B55" s="1088"/>
      <c r="C55" s="1089"/>
      <c r="D55" s="1082"/>
      <c r="E55" s="1095" t="s">
        <v>928</v>
      </c>
      <c r="F55" s="1096"/>
      <c r="G55" s="1096"/>
      <c r="H55" s="1097"/>
      <c r="I55" s="746">
        <v>184665</v>
      </c>
      <c r="J55" s="746">
        <v>184665</v>
      </c>
    </row>
    <row r="56" spans="1:10" ht="15.75" customHeight="1">
      <c r="A56" s="1068"/>
      <c r="B56" s="1090"/>
      <c r="C56" s="1091"/>
      <c r="D56" s="1078" t="s">
        <v>183</v>
      </c>
      <c r="E56" s="736" t="s">
        <v>184</v>
      </c>
      <c r="F56" s="737"/>
      <c r="G56" s="737"/>
      <c r="H56" s="738"/>
      <c r="I56" s="739"/>
      <c r="J56" s="739"/>
    </row>
    <row r="57" spans="1:10" ht="15.75" customHeight="1">
      <c r="A57" s="1068"/>
      <c r="B57" s="1090"/>
      <c r="C57" s="1091"/>
      <c r="D57" s="1079"/>
      <c r="E57" s="743" t="s">
        <v>920</v>
      </c>
      <c r="F57" s="744"/>
      <c r="G57" s="744"/>
      <c r="H57" s="745"/>
      <c r="I57" s="746"/>
      <c r="J57" s="746"/>
    </row>
    <row r="58" spans="1:10" ht="15.75" customHeight="1">
      <c r="A58" s="1068"/>
      <c r="B58" s="1090"/>
      <c r="C58" s="1091"/>
      <c r="D58" s="1079"/>
      <c r="E58" s="743" t="s">
        <v>185</v>
      </c>
      <c r="F58" s="744"/>
      <c r="G58" s="744"/>
      <c r="H58" s="745"/>
      <c r="I58" s="746"/>
      <c r="J58" s="746"/>
    </row>
    <row r="59" spans="1:10" ht="15.75" customHeight="1">
      <c r="A59" s="1068"/>
      <c r="B59" s="1090"/>
      <c r="C59" s="1091"/>
      <c r="D59" s="1079"/>
      <c r="E59" s="743" t="s">
        <v>921</v>
      </c>
      <c r="F59" s="744"/>
      <c r="G59" s="744"/>
      <c r="H59" s="745"/>
      <c r="I59" s="746"/>
      <c r="J59" s="746"/>
    </row>
    <row r="60" spans="1:10" ht="15.75" customHeight="1">
      <c r="A60" s="1068"/>
      <c r="B60" s="1090"/>
      <c r="C60" s="1091"/>
      <c r="D60" s="1079"/>
      <c r="E60" s="743" t="s">
        <v>922</v>
      </c>
      <c r="F60" s="744"/>
      <c r="G60" s="744"/>
      <c r="H60" s="745"/>
      <c r="I60" s="746"/>
      <c r="J60" s="746"/>
    </row>
    <row r="61" spans="1:10" ht="15.75" customHeight="1">
      <c r="A61" s="1068"/>
      <c r="B61" s="1090"/>
      <c r="C61" s="1091"/>
      <c r="D61" s="1079"/>
      <c r="E61" s="743" t="s">
        <v>317</v>
      </c>
      <c r="F61" s="744"/>
      <c r="G61" s="744"/>
      <c r="H61" s="745"/>
      <c r="I61" s="746">
        <v>1028319</v>
      </c>
      <c r="J61" s="746">
        <v>1029589</v>
      </c>
    </row>
    <row r="62" spans="1:10" ht="15.75" customHeight="1" thickBot="1">
      <c r="A62" s="1085"/>
      <c r="B62" s="1092"/>
      <c r="C62" s="1093"/>
      <c r="D62" s="1094"/>
      <c r="E62" s="831" t="s">
        <v>707</v>
      </c>
      <c r="F62" s="744"/>
      <c r="G62" s="744"/>
      <c r="H62" s="745"/>
      <c r="I62" s="746"/>
      <c r="J62" s="838">
        <v>1270</v>
      </c>
    </row>
    <row r="63" spans="1:10" ht="13.5" customHeight="1">
      <c r="A63" s="1067"/>
      <c r="B63" s="1070" t="s">
        <v>104</v>
      </c>
      <c r="C63" s="1071"/>
      <c r="D63" s="1081" t="s">
        <v>182</v>
      </c>
      <c r="E63" s="736" t="s">
        <v>699</v>
      </c>
      <c r="F63" s="737"/>
      <c r="G63" s="737"/>
      <c r="H63" s="738"/>
      <c r="I63" s="752"/>
      <c r="J63" s="752"/>
    </row>
    <row r="64" spans="1:10" ht="13.5" customHeight="1">
      <c r="A64" s="1068"/>
      <c r="B64" s="1072"/>
      <c r="C64" s="1073"/>
      <c r="D64" s="1079"/>
      <c r="E64" s="743" t="s">
        <v>659</v>
      </c>
      <c r="F64" s="744"/>
      <c r="G64" s="744"/>
      <c r="H64" s="745"/>
      <c r="I64" s="756">
        <f>SUM(I18+I36+I10+I27+I54+I45)</f>
        <v>2085133</v>
      </c>
      <c r="J64" s="756">
        <f>SUM(J18+J36+J10+J27+J54+J45)</f>
        <v>2388875</v>
      </c>
    </row>
    <row r="65" spans="1:10" ht="13.5" customHeight="1">
      <c r="A65" s="1068"/>
      <c r="B65" s="1072"/>
      <c r="C65" s="1073"/>
      <c r="D65" s="1082"/>
      <c r="E65" s="1095" t="s">
        <v>928</v>
      </c>
      <c r="F65" s="1096"/>
      <c r="G65" s="1096"/>
      <c r="H65" s="1097"/>
      <c r="I65" s="756">
        <f>SUM(I55)</f>
        <v>184665</v>
      </c>
      <c r="J65" s="756">
        <f>SUM(J55)</f>
        <v>184665</v>
      </c>
    </row>
    <row r="66" spans="1:10" ht="13.5" customHeight="1">
      <c r="A66" s="1068"/>
      <c r="B66" s="1074"/>
      <c r="C66" s="1075"/>
      <c r="D66" s="1078" t="s">
        <v>183</v>
      </c>
      <c r="E66" s="736" t="s">
        <v>184</v>
      </c>
      <c r="F66" s="737"/>
      <c r="G66" s="737"/>
      <c r="H66" s="738"/>
      <c r="I66" s="753"/>
      <c r="J66" s="753">
        <f>SUM(J11)</f>
        <v>25178</v>
      </c>
    </row>
    <row r="67" spans="1:10" ht="13.5" customHeight="1">
      <c r="A67" s="1068"/>
      <c r="B67" s="1074"/>
      <c r="C67" s="1075"/>
      <c r="D67" s="1079"/>
      <c r="E67" s="743" t="s">
        <v>920</v>
      </c>
      <c r="F67" s="744"/>
      <c r="G67" s="744"/>
      <c r="H67" s="745"/>
      <c r="I67" s="754"/>
      <c r="J67" s="754">
        <f>SUM(J12)</f>
        <v>1874</v>
      </c>
    </row>
    <row r="68" spans="1:10" ht="13.5" customHeight="1">
      <c r="A68" s="1068"/>
      <c r="B68" s="1074"/>
      <c r="C68" s="1075"/>
      <c r="D68" s="1079"/>
      <c r="E68" s="743" t="s">
        <v>185</v>
      </c>
      <c r="F68" s="744"/>
      <c r="G68" s="744"/>
      <c r="H68" s="745"/>
      <c r="I68" s="754">
        <f>SUM(I13+I30)</f>
        <v>5600</v>
      </c>
      <c r="J68" s="754">
        <f>SUM(J13+J30)</f>
        <v>64754</v>
      </c>
    </row>
    <row r="69" spans="1:10" ht="13.5" customHeight="1">
      <c r="A69" s="1068"/>
      <c r="B69" s="1074"/>
      <c r="C69" s="1075"/>
      <c r="D69" s="1079"/>
      <c r="E69" s="743" t="s">
        <v>921</v>
      </c>
      <c r="F69" s="744"/>
      <c r="G69" s="744"/>
      <c r="H69" s="745"/>
      <c r="I69" s="746"/>
      <c r="J69" s="746"/>
    </row>
    <row r="70" spans="1:10" ht="13.5" customHeight="1">
      <c r="A70" s="1068"/>
      <c r="B70" s="1074"/>
      <c r="C70" s="1075"/>
      <c r="D70" s="1079"/>
      <c r="E70" s="743" t="s">
        <v>922</v>
      </c>
      <c r="F70" s="744"/>
      <c r="G70" s="744"/>
      <c r="H70" s="745"/>
      <c r="I70" s="746"/>
      <c r="J70" s="746"/>
    </row>
    <row r="71" spans="1:10" ht="13.5" customHeight="1">
      <c r="A71" s="1068"/>
      <c r="B71" s="1074"/>
      <c r="C71" s="1075"/>
      <c r="D71" s="1079"/>
      <c r="E71" s="743" t="s">
        <v>317</v>
      </c>
      <c r="F71" s="744"/>
      <c r="G71" s="744"/>
      <c r="H71" s="745"/>
      <c r="I71" s="756">
        <f>SUM(I61+I51+I42+I33)</f>
        <v>2528489</v>
      </c>
      <c r="J71" s="756">
        <f>SUM(J61+J51+J42+J33)</f>
        <v>2757789</v>
      </c>
    </row>
    <row r="72" spans="1:10" ht="13.5" customHeight="1" thickBot="1">
      <c r="A72" s="1069"/>
      <c r="B72" s="1076"/>
      <c r="C72" s="1077"/>
      <c r="D72" s="1080"/>
      <c r="E72" s="747" t="s">
        <v>318</v>
      </c>
      <c r="F72" s="748"/>
      <c r="G72" s="748"/>
      <c r="H72" s="749"/>
      <c r="I72" s="755">
        <f>SUM(I25)</f>
        <v>0</v>
      </c>
      <c r="J72" s="755">
        <f>SUM(J25)</f>
        <v>421362</v>
      </c>
    </row>
  </sheetData>
  <mergeCells count="37">
    <mergeCell ref="A17:A25"/>
    <mergeCell ref="B17:C25"/>
    <mergeCell ref="A35:A43"/>
    <mergeCell ref="B35:C43"/>
    <mergeCell ref="B26:C34"/>
    <mergeCell ref="A26:A34"/>
    <mergeCell ref="D9:D10"/>
    <mergeCell ref="D11:D16"/>
    <mergeCell ref="D35:D36"/>
    <mergeCell ref="D37:D43"/>
    <mergeCell ref="D26:D27"/>
    <mergeCell ref="D28:D34"/>
    <mergeCell ref="D17:D18"/>
    <mergeCell ref="A1:I1"/>
    <mergeCell ref="A3:I3"/>
    <mergeCell ref="I7:I8"/>
    <mergeCell ref="A7:A8"/>
    <mergeCell ref="B7:C8"/>
    <mergeCell ref="D7:H8"/>
    <mergeCell ref="E65:H65"/>
    <mergeCell ref="D53:D55"/>
    <mergeCell ref="D44:D45"/>
    <mergeCell ref="D46:D52"/>
    <mergeCell ref="J7:J8"/>
    <mergeCell ref="A53:A62"/>
    <mergeCell ref="B53:C62"/>
    <mergeCell ref="D56:D62"/>
    <mergeCell ref="E55:H55"/>
    <mergeCell ref="A44:A52"/>
    <mergeCell ref="B44:C52"/>
    <mergeCell ref="D19:D25"/>
    <mergeCell ref="A9:A16"/>
    <mergeCell ref="B9:C16"/>
    <mergeCell ref="A63:A72"/>
    <mergeCell ref="B63:C72"/>
    <mergeCell ref="D66:D72"/>
    <mergeCell ref="D63:D65"/>
  </mergeCells>
  <printOptions/>
  <pageMargins left="1.3779527559055118" right="1.3779527559055118" top="0.7086614173228347" bottom="0" header="0.5118110236220472" footer="0.11811023622047245"/>
  <pageSetup firstPageNumber="49" useFirstPageNumber="1" horizontalDpi="600" verticalDpi="600" orientation="landscape" paperSize="9" scale="85" r:id="rId1"/>
  <headerFooter alignWithMargins="0">
    <oddFooter>&amp;C&amp;P. oldal</oddFooter>
  </headerFooter>
  <rowBreaks count="1" manualBreakCount="1">
    <brk id="43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S78"/>
  <sheetViews>
    <sheetView workbookViewId="0" topLeftCell="A12">
      <selection activeCell="H28" sqref="H28:H29"/>
    </sheetView>
  </sheetViews>
  <sheetFormatPr defaultColWidth="9.00390625" defaultRowHeight="12.75"/>
  <cols>
    <col min="1" max="1" width="4.75390625" style="471" customWidth="1"/>
    <col min="2" max="2" width="14.125" style="471" customWidth="1"/>
    <col min="3" max="3" width="13.875" style="471" customWidth="1"/>
    <col min="4" max="4" width="14.125" style="471" customWidth="1"/>
    <col min="5" max="6" width="13.125" style="471" customWidth="1"/>
    <col min="7" max="15" width="12.25390625" style="471" customWidth="1"/>
    <col min="16" max="16384" width="9.125" style="471" customWidth="1"/>
  </cols>
  <sheetData>
    <row r="2" spans="2:15" ht="12.75">
      <c r="B2" s="1141" t="s">
        <v>593</v>
      </c>
      <c r="C2" s="1141"/>
      <c r="D2" s="1141"/>
      <c r="E2" s="1141"/>
      <c r="F2" s="1141"/>
      <c r="G2" s="1141"/>
      <c r="H2" s="1141"/>
      <c r="I2" s="1141"/>
      <c r="J2" s="1141"/>
      <c r="K2" s="1141"/>
      <c r="L2" s="1141"/>
      <c r="M2" s="1141"/>
      <c r="N2" s="1141"/>
      <c r="O2" s="1141"/>
    </row>
    <row r="4" spans="2:19" ht="12.75">
      <c r="B4" s="1139" t="s">
        <v>594</v>
      </c>
      <c r="C4" s="1140"/>
      <c r="D4" s="1140"/>
      <c r="E4" s="1140"/>
      <c r="F4" s="1140"/>
      <c r="G4" s="1140"/>
      <c r="H4" s="1140"/>
      <c r="I4" s="1140"/>
      <c r="J4" s="1140"/>
      <c r="K4" s="1140"/>
      <c r="L4" s="1140"/>
      <c r="M4" s="1140"/>
      <c r="N4" s="1140"/>
      <c r="O4" s="1140"/>
      <c r="P4" s="474"/>
      <c r="Q4" s="474"/>
      <c r="R4" s="474"/>
      <c r="S4" s="474"/>
    </row>
    <row r="5" spans="2:19" ht="12.75">
      <c r="B5" s="472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4"/>
      <c r="Q5" s="474"/>
      <c r="R5" s="474"/>
      <c r="S5" s="474"/>
    </row>
    <row r="6" spans="2:19" ht="12.75">
      <c r="B6" s="472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4"/>
      <c r="Q6" s="474"/>
      <c r="R6" s="474"/>
      <c r="S6" s="474"/>
    </row>
    <row r="7" ht="12.75">
      <c r="A7" s="475"/>
    </row>
    <row r="8" spans="1:15" ht="12.75">
      <c r="A8" s="1149" t="s">
        <v>595</v>
      </c>
      <c r="B8" s="1153" t="s">
        <v>596</v>
      </c>
      <c r="C8" s="1154"/>
      <c r="D8" s="1155"/>
      <c r="E8" s="1142" t="s">
        <v>2</v>
      </c>
      <c r="F8" s="1142" t="s">
        <v>869</v>
      </c>
      <c r="G8" s="1145" t="s">
        <v>597</v>
      </c>
      <c r="H8" s="1146"/>
      <c r="I8" s="1146"/>
      <c r="J8" s="1146"/>
      <c r="K8" s="1152"/>
      <c r="L8" s="1152"/>
      <c r="M8" s="1152"/>
      <c r="N8" s="992"/>
      <c r="O8" s="476"/>
    </row>
    <row r="9" spans="1:15" ht="12.75">
      <c r="A9" s="1150"/>
      <c r="B9" s="1156"/>
      <c r="C9" s="1157"/>
      <c r="D9" s="1158"/>
      <c r="E9" s="1138"/>
      <c r="F9" s="1138"/>
      <c r="G9" s="1145" t="s">
        <v>598</v>
      </c>
      <c r="H9" s="1146"/>
      <c r="I9" s="1146"/>
      <c r="J9" s="991"/>
      <c r="K9" s="1145" t="s">
        <v>599</v>
      </c>
      <c r="L9" s="1146"/>
      <c r="M9" s="1147"/>
      <c r="N9" s="996"/>
      <c r="O9" s="1137" t="s">
        <v>5</v>
      </c>
    </row>
    <row r="10" spans="1:15" ht="12.75" customHeight="1">
      <c r="A10" s="1150"/>
      <c r="B10" s="1156"/>
      <c r="C10" s="1157"/>
      <c r="D10" s="1158"/>
      <c r="E10" s="1138"/>
      <c r="F10" s="1138"/>
      <c r="G10" s="1121" t="s">
        <v>3</v>
      </c>
      <c r="H10" s="1121" t="s">
        <v>6</v>
      </c>
      <c r="I10" s="1143" t="s">
        <v>4</v>
      </c>
      <c r="J10" s="1121" t="s">
        <v>7</v>
      </c>
      <c r="K10" s="1121" t="s">
        <v>3</v>
      </c>
      <c r="L10" s="1121" t="s">
        <v>8</v>
      </c>
      <c r="M10" s="1121" t="s">
        <v>4</v>
      </c>
      <c r="N10" s="1121" t="s">
        <v>7</v>
      </c>
      <c r="O10" s="1138"/>
    </row>
    <row r="11" spans="1:15" ht="28.5" customHeight="1">
      <c r="A11" s="1151"/>
      <c r="B11" s="1159"/>
      <c r="C11" s="1144"/>
      <c r="D11" s="1160"/>
      <c r="E11" s="1122"/>
      <c r="F11" s="1122"/>
      <c r="G11" s="1122"/>
      <c r="H11" s="1122"/>
      <c r="I11" s="1144"/>
      <c r="J11" s="1122"/>
      <c r="K11" s="1122"/>
      <c r="L11" s="1122"/>
      <c r="M11" s="1122"/>
      <c r="N11" s="1122"/>
      <c r="O11" s="1122"/>
    </row>
    <row r="12" spans="1:15" ht="12.75">
      <c r="A12" s="1148"/>
      <c r="B12" s="1123" t="s">
        <v>600</v>
      </c>
      <c r="C12" s="1124"/>
      <c r="D12" s="1125"/>
      <c r="E12" s="1117"/>
      <c r="F12" s="989"/>
      <c r="G12" s="1117"/>
      <c r="H12" s="989"/>
      <c r="I12" s="1117"/>
      <c r="J12" s="1117"/>
      <c r="K12" s="1117"/>
      <c r="L12" s="989"/>
      <c r="M12" s="1117"/>
      <c r="N12" s="989"/>
      <c r="O12" s="1117"/>
    </row>
    <row r="13" spans="1:15" ht="12.75">
      <c r="A13" s="1130"/>
      <c r="B13" s="1126"/>
      <c r="C13" s="1127"/>
      <c r="D13" s="1128"/>
      <c r="E13" s="1118"/>
      <c r="F13" s="990"/>
      <c r="G13" s="1118"/>
      <c r="H13" s="990"/>
      <c r="I13" s="1118"/>
      <c r="J13" s="1118"/>
      <c r="K13" s="1118"/>
      <c r="L13" s="990"/>
      <c r="M13" s="1118"/>
      <c r="N13" s="990"/>
      <c r="O13" s="1118"/>
    </row>
    <row r="14" spans="1:15" ht="12.75">
      <c r="A14" s="1129" t="s">
        <v>73</v>
      </c>
      <c r="B14" s="1131" t="s">
        <v>601</v>
      </c>
      <c r="C14" s="1132"/>
      <c r="D14" s="1133"/>
      <c r="E14" s="1117">
        <f>SUM(G14+I14+K14+M14)</f>
        <v>17</v>
      </c>
      <c r="F14" s="1117">
        <f>SUM(H14+J14+L14+N14)</f>
        <v>17</v>
      </c>
      <c r="G14" s="1117">
        <v>15</v>
      </c>
      <c r="H14" s="1117">
        <v>15</v>
      </c>
      <c r="I14" s="1117"/>
      <c r="J14" s="1117"/>
      <c r="K14" s="1117">
        <v>2</v>
      </c>
      <c r="L14" s="1117">
        <v>2</v>
      </c>
      <c r="M14" s="1117"/>
      <c r="N14" s="1117"/>
      <c r="O14" s="1117"/>
    </row>
    <row r="15" spans="1:15" ht="12.75">
      <c r="A15" s="1130"/>
      <c r="B15" s="1134"/>
      <c r="C15" s="1135"/>
      <c r="D15" s="1136"/>
      <c r="E15" s="1118"/>
      <c r="F15" s="1118"/>
      <c r="G15" s="1118"/>
      <c r="H15" s="1118"/>
      <c r="I15" s="1118"/>
      <c r="J15" s="1118"/>
      <c r="K15" s="1118"/>
      <c r="L15" s="1118"/>
      <c r="M15" s="1118"/>
      <c r="N15" s="1118"/>
      <c r="O15" s="1118"/>
    </row>
    <row r="16" spans="1:15" ht="12.75">
      <c r="A16" s="1148" t="s">
        <v>74</v>
      </c>
      <c r="B16" s="1131" t="s">
        <v>602</v>
      </c>
      <c r="C16" s="1132"/>
      <c r="D16" s="1133"/>
      <c r="E16" s="1117">
        <f>SUM(G16+I16+K16+M16)</f>
        <v>3</v>
      </c>
      <c r="F16" s="1117">
        <f>SUM(H16+J16+L16+N16)</f>
        <v>3</v>
      </c>
      <c r="G16" s="1117">
        <v>3</v>
      </c>
      <c r="H16" s="1117">
        <v>3</v>
      </c>
      <c r="I16" s="1117"/>
      <c r="J16" s="1117"/>
      <c r="K16" s="1117"/>
      <c r="L16" s="1117"/>
      <c r="M16" s="1117"/>
      <c r="N16" s="1117"/>
      <c r="O16" s="1117"/>
    </row>
    <row r="17" spans="1:15" ht="12.75">
      <c r="A17" s="1130"/>
      <c r="B17" s="1134"/>
      <c r="C17" s="1135"/>
      <c r="D17" s="1136"/>
      <c r="E17" s="1118"/>
      <c r="F17" s="1118"/>
      <c r="G17" s="1118"/>
      <c r="H17" s="1118"/>
      <c r="I17" s="1118"/>
      <c r="J17" s="1118"/>
      <c r="K17" s="1118"/>
      <c r="L17" s="1118"/>
      <c r="M17" s="1118"/>
      <c r="N17" s="1118"/>
      <c r="O17" s="1118"/>
    </row>
    <row r="18" spans="1:15" ht="12.75">
      <c r="A18" s="1148" t="s">
        <v>75</v>
      </c>
      <c r="B18" s="1131" t="s">
        <v>603</v>
      </c>
      <c r="C18" s="1132"/>
      <c r="D18" s="1133"/>
      <c r="E18" s="1117">
        <f>SUM(G18+I18+K18+M18)</f>
        <v>15</v>
      </c>
      <c r="F18" s="1117">
        <f>SUM(H18+J18+L18+N18)</f>
        <v>16</v>
      </c>
      <c r="G18" s="1117">
        <v>13</v>
      </c>
      <c r="H18" s="1117">
        <v>14</v>
      </c>
      <c r="I18" s="1117"/>
      <c r="J18" s="1117"/>
      <c r="K18" s="1117">
        <v>2</v>
      </c>
      <c r="L18" s="1117">
        <v>2</v>
      </c>
      <c r="M18" s="1117"/>
      <c r="N18" s="1117"/>
      <c r="O18" s="1117"/>
    </row>
    <row r="19" spans="1:15" ht="12.75">
      <c r="A19" s="1130"/>
      <c r="B19" s="1134"/>
      <c r="C19" s="1135"/>
      <c r="D19" s="1136"/>
      <c r="E19" s="1118"/>
      <c r="F19" s="1118"/>
      <c r="G19" s="1118"/>
      <c r="H19" s="1118"/>
      <c r="I19" s="1118"/>
      <c r="J19" s="1118"/>
      <c r="K19" s="1118"/>
      <c r="L19" s="1118"/>
      <c r="M19" s="1118"/>
      <c r="N19" s="1118"/>
      <c r="O19" s="1118"/>
    </row>
    <row r="20" spans="1:15" ht="12.75">
      <c r="A20" s="1129" t="s">
        <v>76</v>
      </c>
      <c r="B20" s="1131" t="s">
        <v>604</v>
      </c>
      <c r="C20" s="1132"/>
      <c r="D20" s="1133"/>
      <c r="E20" s="1117">
        <f>SUM(G20+I20+K20+M20)</f>
        <v>32</v>
      </c>
      <c r="F20" s="1117">
        <f>SUM(H20+J20+L20+N20)</f>
        <v>32</v>
      </c>
      <c r="G20" s="1117">
        <v>31</v>
      </c>
      <c r="H20" s="1117">
        <v>31</v>
      </c>
      <c r="I20" s="1117"/>
      <c r="J20" s="1117"/>
      <c r="K20" s="1117">
        <v>1</v>
      </c>
      <c r="L20" s="1117">
        <v>1</v>
      </c>
      <c r="M20" s="1117"/>
      <c r="N20" s="1117"/>
      <c r="O20" s="1117"/>
    </row>
    <row r="21" spans="1:15" ht="12.75">
      <c r="A21" s="1130"/>
      <c r="B21" s="1134"/>
      <c r="C21" s="1135"/>
      <c r="D21" s="1136"/>
      <c r="E21" s="1118"/>
      <c r="F21" s="1118"/>
      <c r="G21" s="1118"/>
      <c r="H21" s="1118"/>
      <c r="I21" s="1118"/>
      <c r="J21" s="1118"/>
      <c r="K21" s="1118"/>
      <c r="L21" s="1118"/>
      <c r="M21" s="1118"/>
      <c r="N21" s="1118"/>
      <c r="O21" s="1118"/>
    </row>
    <row r="22" spans="1:15" ht="12.75">
      <c r="A22" s="1148" t="s">
        <v>77</v>
      </c>
      <c r="B22" s="1131" t="s">
        <v>638</v>
      </c>
      <c r="C22" s="1132"/>
      <c r="D22" s="1133"/>
      <c r="E22" s="1117">
        <f>SUM(G22+I22+K22+M22)</f>
        <v>20</v>
      </c>
      <c r="F22" s="1117">
        <f>SUM(H22+J22+L22+N22)</f>
        <v>20</v>
      </c>
      <c r="G22" s="1117">
        <v>18</v>
      </c>
      <c r="H22" s="1117">
        <v>18</v>
      </c>
      <c r="I22" s="1117"/>
      <c r="J22" s="1117"/>
      <c r="K22" s="1117">
        <v>2</v>
      </c>
      <c r="L22" s="1117">
        <v>2</v>
      </c>
      <c r="M22" s="1117"/>
      <c r="N22" s="1117"/>
      <c r="O22" s="1117"/>
    </row>
    <row r="23" spans="1:15" ht="12.75">
      <c r="A23" s="1130"/>
      <c r="B23" s="1134"/>
      <c r="C23" s="1135"/>
      <c r="D23" s="1136"/>
      <c r="E23" s="1118"/>
      <c r="F23" s="1118"/>
      <c r="G23" s="1118"/>
      <c r="H23" s="1118"/>
      <c r="I23" s="1118"/>
      <c r="J23" s="1118"/>
      <c r="K23" s="1118"/>
      <c r="L23" s="1118"/>
      <c r="M23" s="1118"/>
      <c r="N23" s="1118"/>
      <c r="O23" s="1118"/>
    </row>
    <row r="24" spans="1:15" ht="12.75">
      <c r="A24" s="1129" t="s">
        <v>605</v>
      </c>
      <c r="B24" s="1131" t="s">
        <v>607</v>
      </c>
      <c r="C24" s="1132"/>
      <c r="D24" s="1133"/>
      <c r="E24" s="1117">
        <f>SUM(G24+I24+K24+M24)</f>
        <v>10</v>
      </c>
      <c r="F24" s="1117">
        <f>SUM(H24+J24+L24+N24)</f>
        <v>12</v>
      </c>
      <c r="G24" s="1117">
        <v>9</v>
      </c>
      <c r="H24" s="1117">
        <v>11</v>
      </c>
      <c r="I24" s="1117"/>
      <c r="J24" s="1117"/>
      <c r="K24" s="1117">
        <v>1</v>
      </c>
      <c r="L24" s="1117">
        <v>1</v>
      </c>
      <c r="M24" s="1117"/>
      <c r="N24" s="1117"/>
      <c r="O24" s="1117"/>
    </row>
    <row r="25" spans="1:15" ht="12.75">
      <c r="A25" s="1130"/>
      <c r="B25" s="1134"/>
      <c r="C25" s="1135"/>
      <c r="D25" s="1136"/>
      <c r="E25" s="1118"/>
      <c r="F25" s="1118"/>
      <c r="G25" s="1118"/>
      <c r="H25" s="1118"/>
      <c r="I25" s="1118"/>
      <c r="J25" s="1118"/>
      <c r="K25" s="1118"/>
      <c r="L25" s="1118"/>
      <c r="M25" s="1118"/>
      <c r="N25" s="1118"/>
      <c r="O25" s="1118"/>
    </row>
    <row r="26" spans="1:15" ht="12.75">
      <c r="A26" s="1129" t="s">
        <v>606</v>
      </c>
      <c r="B26" s="1131" t="s">
        <v>514</v>
      </c>
      <c r="C26" s="1132"/>
      <c r="D26" s="1133"/>
      <c r="E26" s="1117"/>
      <c r="F26" s="1117">
        <f>SUM(H26+J26+L26+N26)</f>
        <v>1</v>
      </c>
      <c r="G26" s="1117"/>
      <c r="H26" s="1117">
        <v>1</v>
      </c>
      <c r="I26" s="1117"/>
      <c r="J26" s="1117"/>
      <c r="K26" s="1117"/>
      <c r="L26" s="1117"/>
      <c r="M26" s="1117"/>
      <c r="N26" s="1117"/>
      <c r="O26" s="1117"/>
    </row>
    <row r="27" spans="1:15" ht="12.75">
      <c r="A27" s="1130"/>
      <c r="B27" s="1134"/>
      <c r="C27" s="1135"/>
      <c r="D27" s="1136"/>
      <c r="E27" s="1118"/>
      <c r="F27" s="1118"/>
      <c r="G27" s="1118"/>
      <c r="H27" s="1118"/>
      <c r="I27" s="1118"/>
      <c r="J27" s="1118"/>
      <c r="K27" s="1118"/>
      <c r="L27" s="1118"/>
      <c r="M27" s="1118"/>
      <c r="N27" s="1118"/>
      <c r="O27" s="1118"/>
    </row>
    <row r="28" spans="1:15" ht="12.75">
      <c r="A28" s="1148" t="s">
        <v>608</v>
      </c>
      <c r="B28" s="1131" t="s">
        <v>609</v>
      </c>
      <c r="C28" s="1132"/>
      <c r="D28" s="1133"/>
      <c r="E28" s="1117">
        <f>SUM(G28+I28+K28+M28)</f>
        <v>22</v>
      </c>
      <c r="F28" s="1117">
        <f>SUM(H28+J28+L28+N28)</f>
        <v>22</v>
      </c>
      <c r="G28" s="1117">
        <v>21</v>
      </c>
      <c r="H28" s="1117">
        <v>21</v>
      </c>
      <c r="I28" s="1117">
        <v>1</v>
      </c>
      <c r="J28" s="1117">
        <v>1</v>
      </c>
      <c r="K28" s="1117"/>
      <c r="L28" s="1117"/>
      <c r="M28" s="1117"/>
      <c r="N28" s="1117"/>
      <c r="O28" s="1117"/>
    </row>
    <row r="29" spans="1:15" ht="12.75">
      <c r="A29" s="1130"/>
      <c r="B29" s="1134"/>
      <c r="C29" s="1135"/>
      <c r="D29" s="1136"/>
      <c r="E29" s="1118"/>
      <c r="F29" s="1118"/>
      <c r="G29" s="1118"/>
      <c r="H29" s="1118"/>
      <c r="I29" s="1118"/>
      <c r="J29" s="1118"/>
      <c r="K29" s="1118"/>
      <c r="L29" s="1118"/>
      <c r="M29" s="1118"/>
      <c r="N29" s="1118"/>
      <c r="O29" s="1118"/>
    </row>
    <row r="30" spans="1:15" ht="12.75">
      <c r="A30" s="1148" t="s">
        <v>610</v>
      </c>
      <c r="B30" s="1131" t="s">
        <v>611</v>
      </c>
      <c r="C30" s="1132"/>
      <c r="D30" s="1133"/>
      <c r="E30" s="1117">
        <f>SUM(G30+I30+K30+M30)</f>
        <v>26</v>
      </c>
      <c r="F30" s="1117">
        <f>SUM(H30+J30+L30+N30)</f>
        <v>27</v>
      </c>
      <c r="G30" s="1117">
        <v>25</v>
      </c>
      <c r="H30" s="1117">
        <v>26</v>
      </c>
      <c r="I30" s="1117"/>
      <c r="J30" s="1117"/>
      <c r="K30" s="1117">
        <v>1</v>
      </c>
      <c r="L30" s="1117">
        <v>1</v>
      </c>
      <c r="M30" s="1117"/>
      <c r="N30" s="1117"/>
      <c r="O30" s="1117"/>
    </row>
    <row r="31" spans="1:15" ht="12.75">
      <c r="A31" s="1130"/>
      <c r="B31" s="1134"/>
      <c r="C31" s="1135"/>
      <c r="D31" s="1136"/>
      <c r="E31" s="1118"/>
      <c r="F31" s="1118"/>
      <c r="G31" s="1118"/>
      <c r="H31" s="1118"/>
      <c r="I31" s="1118"/>
      <c r="J31" s="1118"/>
      <c r="K31" s="1118"/>
      <c r="L31" s="1118"/>
      <c r="M31" s="1118"/>
      <c r="N31" s="1118"/>
      <c r="O31" s="1118"/>
    </row>
    <row r="32" spans="1:15" ht="12.75">
      <c r="A32" s="1129" t="s">
        <v>612</v>
      </c>
      <c r="B32" s="1131" t="s">
        <v>613</v>
      </c>
      <c r="C32" s="1132"/>
      <c r="D32" s="1133"/>
      <c r="E32" s="1117">
        <f>SUM(G32+I32+K32+M32)</f>
        <v>33</v>
      </c>
      <c r="F32" s="1117">
        <f>SUM(H32+J32+L32+N32)</f>
        <v>33</v>
      </c>
      <c r="G32" s="1117">
        <v>20</v>
      </c>
      <c r="H32" s="1117">
        <v>20</v>
      </c>
      <c r="I32" s="1117"/>
      <c r="J32" s="1117"/>
      <c r="K32" s="1117">
        <v>13</v>
      </c>
      <c r="L32" s="1117">
        <v>13</v>
      </c>
      <c r="M32" s="1117"/>
      <c r="N32" s="1117"/>
      <c r="O32" s="1117"/>
    </row>
    <row r="33" spans="1:15" ht="12.75">
      <c r="A33" s="1130"/>
      <c r="B33" s="1134"/>
      <c r="C33" s="1135"/>
      <c r="D33" s="1136"/>
      <c r="E33" s="1118"/>
      <c r="F33" s="1118"/>
      <c r="G33" s="1118"/>
      <c r="H33" s="1118"/>
      <c r="I33" s="1118"/>
      <c r="J33" s="1118"/>
      <c r="K33" s="1118"/>
      <c r="L33" s="1118"/>
      <c r="M33" s="1118"/>
      <c r="N33" s="1118"/>
      <c r="O33" s="1118"/>
    </row>
    <row r="34" spans="1:15" ht="12.75">
      <c r="A34" s="1148" t="s">
        <v>614</v>
      </c>
      <c r="B34" s="1131" t="s">
        <v>615</v>
      </c>
      <c r="C34" s="1132"/>
      <c r="D34" s="1133"/>
      <c r="E34" s="1117">
        <f>SUM(G34+I34+K34+M34)</f>
        <v>2</v>
      </c>
      <c r="F34" s="1117">
        <f>SUM(H34+J34+L34+N34)</f>
        <v>2</v>
      </c>
      <c r="G34" s="1117"/>
      <c r="H34" s="1117"/>
      <c r="I34" s="1117"/>
      <c r="J34" s="1117"/>
      <c r="K34" s="1117">
        <v>2</v>
      </c>
      <c r="L34" s="1117">
        <v>2</v>
      </c>
      <c r="M34" s="1117"/>
      <c r="N34" s="1117"/>
      <c r="O34" s="1117"/>
    </row>
    <row r="35" spans="1:15" ht="12.75">
      <c r="A35" s="1130"/>
      <c r="B35" s="1134"/>
      <c r="C35" s="1135"/>
      <c r="D35" s="1136"/>
      <c r="E35" s="1118"/>
      <c r="F35" s="1118"/>
      <c r="G35" s="1118"/>
      <c r="H35" s="1118"/>
      <c r="I35" s="1118"/>
      <c r="J35" s="1118"/>
      <c r="K35" s="1118"/>
      <c r="L35" s="1118"/>
      <c r="M35" s="1118"/>
      <c r="N35" s="1118"/>
      <c r="O35" s="1118"/>
    </row>
    <row r="36" spans="1:15" ht="12.75">
      <c r="A36" s="1129" t="s">
        <v>616</v>
      </c>
      <c r="B36" s="1131" t="s">
        <v>617</v>
      </c>
      <c r="C36" s="1132"/>
      <c r="D36" s="1133"/>
      <c r="E36" s="1117">
        <f>SUM(G36+I36+K36+M36)</f>
        <v>38</v>
      </c>
      <c r="F36" s="1117">
        <f>SUM(H36+J36+L36+N36)</f>
        <v>38</v>
      </c>
      <c r="G36" s="1117">
        <v>38</v>
      </c>
      <c r="H36" s="1117">
        <v>38</v>
      </c>
      <c r="I36" s="1117"/>
      <c r="J36" s="1117"/>
      <c r="K36" s="1117"/>
      <c r="L36" s="1117"/>
      <c r="M36" s="1117"/>
      <c r="N36" s="1117"/>
      <c r="O36" s="1117"/>
    </row>
    <row r="37" spans="1:15" ht="12.75">
      <c r="A37" s="1130"/>
      <c r="B37" s="1134"/>
      <c r="C37" s="1135"/>
      <c r="D37" s="1136"/>
      <c r="E37" s="1118"/>
      <c r="F37" s="1118"/>
      <c r="G37" s="1118"/>
      <c r="H37" s="1118"/>
      <c r="I37" s="1118"/>
      <c r="J37" s="1118"/>
      <c r="K37" s="1118"/>
      <c r="L37" s="1118"/>
      <c r="M37" s="1118"/>
      <c r="N37" s="1118"/>
      <c r="O37" s="1118"/>
    </row>
    <row r="38" spans="1:15" ht="12.75">
      <c r="A38" s="1129"/>
      <c r="B38" s="1123" t="s">
        <v>50</v>
      </c>
      <c r="C38" s="1124"/>
      <c r="D38" s="1125"/>
      <c r="E38" s="1119">
        <f>SUM(E14:E37)</f>
        <v>218</v>
      </c>
      <c r="F38" s="1119">
        <f>SUM(H38+J38+L38+N38)</f>
        <v>223</v>
      </c>
      <c r="G38" s="1119">
        <f aca="true" t="shared" si="0" ref="G38:N38">SUM(G14:G37)</f>
        <v>193</v>
      </c>
      <c r="H38" s="1119">
        <f t="shared" si="0"/>
        <v>198</v>
      </c>
      <c r="I38" s="1119">
        <f t="shared" si="0"/>
        <v>1</v>
      </c>
      <c r="J38" s="1119">
        <f t="shared" si="0"/>
        <v>1</v>
      </c>
      <c r="K38" s="1119">
        <f t="shared" si="0"/>
        <v>24</v>
      </c>
      <c r="L38" s="1119">
        <f t="shared" si="0"/>
        <v>24</v>
      </c>
      <c r="M38" s="1119">
        <f t="shared" si="0"/>
        <v>0</v>
      </c>
      <c r="N38" s="1119">
        <f t="shared" si="0"/>
        <v>0</v>
      </c>
      <c r="O38" s="1119"/>
    </row>
    <row r="39" spans="1:15" ht="12.75">
      <c r="A39" s="1130"/>
      <c r="B39" s="1126"/>
      <c r="C39" s="1127"/>
      <c r="D39" s="1128"/>
      <c r="E39" s="1120"/>
      <c r="F39" s="1120"/>
      <c r="G39" s="1120"/>
      <c r="H39" s="1120"/>
      <c r="I39" s="1120"/>
      <c r="J39" s="1120"/>
      <c r="K39" s="1120"/>
      <c r="L39" s="1120"/>
      <c r="M39" s="1120"/>
      <c r="N39" s="1120"/>
      <c r="O39" s="1120"/>
    </row>
    <row r="40" spans="1:15" ht="12.75">
      <c r="A40" s="1148" t="s">
        <v>824</v>
      </c>
      <c r="B40" s="1123" t="s">
        <v>138</v>
      </c>
      <c r="C40" s="1124"/>
      <c r="D40" s="1125"/>
      <c r="E40" s="1119">
        <f>SUM(G40+I40+K40+M40)</f>
        <v>45</v>
      </c>
      <c r="F40" s="1119">
        <f>SUM(H40+J40+L40+N40)</f>
        <v>45</v>
      </c>
      <c r="G40" s="1119">
        <v>36</v>
      </c>
      <c r="H40" s="1119">
        <v>36</v>
      </c>
      <c r="I40" s="1119"/>
      <c r="J40" s="1119"/>
      <c r="K40" s="1119">
        <v>9</v>
      </c>
      <c r="L40" s="1119">
        <v>9</v>
      </c>
      <c r="M40" s="1119"/>
      <c r="N40" s="1119"/>
      <c r="O40" s="1119"/>
    </row>
    <row r="41" spans="1:15" ht="12.75">
      <c r="A41" s="1130"/>
      <c r="B41" s="1126"/>
      <c r="C41" s="1127"/>
      <c r="D41" s="1128"/>
      <c r="E41" s="1120"/>
      <c r="F41" s="1120"/>
      <c r="G41" s="1120"/>
      <c r="H41" s="1120"/>
      <c r="I41" s="1120"/>
      <c r="J41" s="1120"/>
      <c r="K41" s="1120"/>
      <c r="L41" s="1120"/>
      <c r="M41" s="1120"/>
      <c r="N41" s="1120"/>
      <c r="O41" s="1120"/>
    </row>
    <row r="42" spans="1:15" ht="12.75">
      <c r="A42" s="478"/>
      <c r="B42" s="477"/>
      <c r="C42" s="477"/>
      <c r="D42" s="477"/>
      <c r="E42" s="479"/>
      <c r="F42" s="479"/>
      <c r="G42" s="479"/>
      <c r="H42" s="479"/>
      <c r="I42" s="479"/>
      <c r="J42" s="479"/>
      <c r="K42" s="479"/>
      <c r="L42" s="479"/>
      <c r="M42" s="479"/>
      <c r="N42" s="479"/>
      <c r="O42" s="479"/>
    </row>
    <row r="43" spans="1:15" ht="12.75">
      <c r="A43" s="480"/>
      <c r="B43" s="481"/>
      <c r="C43" s="481"/>
      <c r="D43" s="481"/>
      <c r="E43" s="482"/>
      <c r="F43" s="482"/>
      <c r="G43" s="482"/>
      <c r="H43" s="482"/>
      <c r="I43" s="482"/>
      <c r="J43" s="482"/>
      <c r="K43" s="482"/>
      <c r="L43" s="482"/>
      <c r="M43" s="482"/>
      <c r="N43" s="482"/>
      <c r="O43" s="482"/>
    </row>
    <row r="44" spans="1:15" ht="12.75">
      <c r="A44" s="480"/>
      <c r="B44" s="481"/>
      <c r="C44" s="481"/>
      <c r="D44" s="481"/>
      <c r="E44" s="482"/>
      <c r="F44" s="482"/>
      <c r="G44" s="482"/>
      <c r="H44" s="482"/>
      <c r="I44" s="482"/>
      <c r="J44" s="482"/>
      <c r="K44" s="482"/>
      <c r="L44" s="482"/>
      <c r="M44" s="482"/>
      <c r="N44" s="482"/>
      <c r="O44" s="482"/>
    </row>
    <row r="45" spans="1:15" ht="12.75">
      <c r="A45" s="480"/>
      <c r="B45" s="481"/>
      <c r="C45" s="481"/>
      <c r="D45" s="481"/>
      <c r="E45" s="482"/>
      <c r="F45" s="482"/>
      <c r="G45" s="482"/>
      <c r="H45" s="482"/>
      <c r="I45" s="482"/>
      <c r="J45" s="482"/>
      <c r="K45" s="482"/>
      <c r="L45" s="482"/>
      <c r="M45" s="482"/>
      <c r="N45" s="482"/>
      <c r="O45" s="482"/>
    </row>
    <row r="46" spans="1:15" ht="12.75">
      <c r="A46" s="480"/>
      <c r="B46" s="481"/>
      <c r="C46" s="481"/>
      <c r="D46" s="481"/>
      <c r="E46" s="482"/>
      <c r="F46" s="482"/>
      <c r="G46" s="482"/>
      <c r="H46" s="482"/>
      <c r="I46" s="482"/>
      <c r="J46" s="482"/>
      <c r="K46" s="482"/>
      <c r="L46" s="482"/>
      <c r="M46" s="482"/>
      <c r="N46" s="482"/>
      <c r="O46" s="482"/>
    </row>
    <row r="47" spans="1:15" ht="12.75">
      <c r="A47" s="480"/>
      <c r="B47" s="481"/>
      <c r="C47" s="481"/>
      <c r="D47" s="481"/>
      <c r="E47" s="482"/>
      <c r="F47" s="482"/>
      <c r="G47" s="482"/>
      <c r="H47" s="482"/>
      <c r="I47" s="482"/>
      <c r="J47" s="482"/>
      <c r="K47" s="482"/>
      <c r="L47" s="482"/>
      <c r="M47" s="482"/>
      <c r="N47" s="482"/>
      <c r="O47" s="482"/>
    </row>
    <row r="48" spans="1:15" ht="12.75">
      <c r="A48" s="480"/>
      <c r="B48" s="481"/>
      <c r="C48" s="481"/>
      <c r="D48" s="481"/>
      <c r="E48" s="482"/>
      <c r="F48" s="482"/>
      <c r="G48" s="482"/>
      <c r="H48" s="482"/>
      <c r="I48" s="482"/>
      <c r="J48" s="482"/>
      <c r="K48" s="482"/>
      <c r="L48" s="482"/>
      <c r="M48" s="482"/>
      <c r="N48" s="482"/>
      <c r="O48" s="482"/>
    </row>
    <row r="49" spans="1:15" ht="12.75">
      <c r="A49" s="1148" t="s">
        <v>826</v>
      </c>
      <c r="B49" s="1131" t="s">
        <v>619</v>
      </c>
      <c r="C49" s="1132"/>
      <c r="D49" s="1133"/>
      <c r="E49" s="1117">
        <f aca="true" t="shared" si="1" ref="E49:F73">SUM(G49+I49+K49+M49)</f>
        <v>31</v>
      </c>
      <c r="F49" s="1117">
        <f t="shared" si="1"/>
        <v>32</v>
      </c>
      <c r="G49" s="1117">
        <v>15</v>
      </c>
      <c r="H49" s="1117">
        <v>15</v>
      </c>
      <c r="I49" s="1117"/>
      <c r="J49" s="1117"/>
      <c r="K49" s="1117">
        <v>15</v>
      </c>
      <c r="L49" s="1117">
        <v>16</v>
      </c>
      <c r="M49" s="1117">
        <v>1</v>
      </c>
      <c r="N49" s="1117">
        <v>1</v>
      </c>
      <c r="O49" s="1117"/>
    </row>
    <row r="50" spans="1:15" ht="12.75">
      <c r="A50" s="1130"/>
      <c r="B50" s="1134"/>
      <c r="C50" s="1135"/>
      <c r="D50" s="1136"/>
      <c r="E50" s="1118"/>
      <c r="F50" s="1118"/>
      <c r="G50" s="1118"/>
      <c r="H50" s="1118"/>
      <c r="I50" s="1118"/>
      <c r="J50" s="1118"/>
      <c r="K50" s="1118"/>
      <c r="L50" s="1118"/>
      <c r="M50" s="1118"/>
      <c r="N50" s="1118"/>
      <c r="O50" s="1118"/>
    </row>
    <row r="51" spans="1:15" ht="12.75">
      <c r="A51" s="1129" t="s">
        <v>618</v>
      </c>
      <c r="B51" s="1131" t="s">
        <v>621</v>
      </c>
      <c r="C51" s="1132"/>
      <c r="D51" s="1133"/>
      <c r="E51" s="1117">
        <f t="shared" si="1"/>
        <v>34</v>
      </c>
      <c r="F51" s="1117">
        <f t="shared" si="1"/>
        <v>34</v>
      </c>
      <c r="G51" s="1117">
        <v>19</v>
      </c>
      <c r="H51" s="1117">
        <v>19</v>
      </c>
      <c r="I51" s="1117"/>
      <c r="J51" s="1117"/>
      <c r="K51" s="1117">
        <v>14</v>
      </c>
      <c r="L51" s="1117">
        <v>14</v>
      </c>
      <c r="M51" s="1117">
        <v>1</v>
      </c>
      <c r="N51" s="1117">
        <v>1</v>
      </c>
      <c r="O51" s="1117"/>
    </row>
    <row r="52" spans="1:15" ht="12.75">
      <c r="A52" s="1130"/>
      <c r="B52" s="1134"/>
      <c r="C52" s="1135"/>
      <c r="D52" s="1136"/>
      <c r="E52" s="1118"/>
      <c r="F52" s="1118"/>
      <c r="G52" s="1118"/>
      <c r="H52" s="1118"/>
      <c r="I52" s="1118"/>
      <c r="J52" s="1118"/>
      <c r="K52" s="1118"/>
      <c r="L52" s="1118"/>
      <c r="M52" s="1118"/>
      <c r="N52" s="1118"/>
      <c r="O52" s="1118"/>
    </row>
    <row r="53" spans="1:15" ht="12.75">
      <c r="A53" s="1129" t="s">
        <v>620</v>
      </c>
      <c r="B53" s="1131" t="s">
        <v>590</v>
      </c>
      <c r="C53" s="1132"/>
      <c r="D53" s="1133"/>
      <c r="E53" s="1117">
        <f t="shared" si="1"/>
        <v>19</v>
      </c>
      <c r="F53" s="1117">
        <f t="shared" si="1"/>
        <v>19</v>
      </c>
      <c r="G53" s="1117">
        <v>15</v>
      </c>
      <c r="H53" s="1117">
        <v>9</v>
      </c>
      <c r="I53" s="1117"/>
      <c r="J53" s="1117"/>
      <c r="K53" s="1117">
        <v>3</v>
      </c>
      <c r="L53" s="1117">
        <v>9</v>
      </c>
      <c r="M53" s="1117">
        <v>1</v>
      </c>
      <c r="N53" s="1117">
        <v>1</v>
      </c>
      <c r="O53" s="1117"/>
    </row>
    <row r="54" spans="1:15" ht="12.75">
      <c r="A54" s="1130"/>
      <c r="B54" s="1134"/>
      <c r="C54" s="1135"/>
      <c r="D54" s="1136"/>
      <c r="E54" s="1118"/>
      <c r="F54" s="1118"/>
      <c r="G54" s="1118"/>
      <c r="H54" s="1118"/>
      <c r="I54" s="1118"/>
      <c r="J54" s="1118"/>
      <c r="K54" s="1118"/>
      <c r="L54" s="1118"/>
      <c r="M54" s="1118"/>
      <c r="N54" s="1118"/>
      <c r="O54" s="1118"/>
    </row>
    <row r="55" spans="1:15" ht="12.75">
      <c r="A55" s="1148" t="s">
        <v>622</v>
      </c>
      <c r="B55" s="1131" t="s">
        <v>624</v>
      </c>
      <c r="C55" s="1132"/>
      <c r="D55" s="1133"/>
      <c r="E55" s="1117">
        <f t="shared" si="1"/>
        <v>63</v>
      </c>
      <c r="F55" s="1117">
        <f t="shared" si="1"/>
        <v>63</v>
      </c>
      <c r="G55" s="1117">
        <v>34</v>
      </c>
      <c r="H55" s="1117">
        <v>34</v>
      </c>
      <c r="I55" s="1117"/>
      <c r="J55" s="1117"/>
      <c r="K55" s="1117">
        <v>28</v>
      </c>
      <c r="L55" s="1117">
        <v>28</v>
      </c>
      <c r="M55" s="1117">
        <v>1</v>
      </c>
      <c r="N55" s="1117">
        <v>1</v>
      </c>
      <c r="O55" s="1117"/>
    </row>
    <row r="56" spans="1:15" ht="12.75">
      <c r="A56" s="1130"/>
      <c r="B56" s="1134"/>
      <c r="C56" s="1135"/>
      <c r="D56" s="1136"/>
      <c r="E56" s="1118"/>
      <c r="F56" s="1118"/>
      <c r="G56" s="1118"/>
      <c r="H56" s="1118"/>
      <c r="I56" s="1118"/>
      <c r="J56" s="1118"/>
      <c r="K56" s="1118"/>
      <c r="L56" s="1118"/>
      <c r="M56" s="1118"/>
      <c r="N56" s="1118"/>
      <c r="O56" s="1118"/>
    </row>
    <row r="57" spans="1:15" ht="12.75">
      <c r="A57" s="1129" t="s">
        <v>623</v>
      </c>
      <c r="B57" s="1131" t="s">
        <v>626</v>
      </c>
      <c r="C57" s="1132"/>
      <c r="D57" s="1133"/>
      <c r="E57" s="1117">
        <f t="shared" si="1"/>
        <v>30</v>
      </c>
      <c r="F57" s="1117">
        <f t="shared" si="1"/>
        <v>30</v>
      </c>
      <c r="G57" s="1117">
        <v>17</v>
      </c>
      <c r="H57" s="1117">
        <v>17</v>
      </c>
      <c r="I57" s="1117"/>
      <c r="J57" s="1117"/>
      <c r="K57" s="1117">
        <v>13</v>
      </c>
      <c r="L57" s="1117">
        <v>13</v>
      </c>
      <c r="M57" s="1117"/>
      <c r="N57" s="1117"/>
      <c r="O57" s="1117"/>
    </row>
    <row r="58" spans="1:15" ht="12.75">
      <c r="A58" s="1130"/>
      <c r="B58" s="1134"/>
      <c r="C58" s="1135"/>
      <c r="D58" s="1136"/>
      <c r="E58" s="1118"/>
      <c r="F58" s="1118"/>
      <c r="G58" s="1118"/>
      <c r="H58" s="1118"/>
      <c r="I58" s="1118"/>
      <c r="J58" s="1118"/>
      <c r="K58" s="1118"/>
      <c r="L58" s="1118"/>
      <c r="M58" s="1118"/>
      <c r="N58" s="1118"/>
      <c r="O58" s="1118"/>
    </row>
    <row r="59" spans="1:15" ht="12.75">
      <c r="A59" s="1129" t="s">
        <v>625</v>
      </c>
      <c r="B59" s="1131" t="s">
        <v>628</v>
      </c>
      <c r="C59" s="1132"/>
      <c r="D59" s="1133"/>
      <c r="E59" s="1117">
        <f t="shared" si="1"/>
        <v>24</v>
      </c>
      <c r="F59" s="1117">
        <f t="shared" si="1"/>
        <v>24</v>
      </c>
      <c r="G59" s="1117">
        <v>13</v>
      </c>
      <c r="H59" s="1117">
        <v>14</v>
      </c>
      <c r="I59" s="1117"/>
      <c r="J59" s="1117"/>
      <c r="K59" s="1117">
        <v>11</v>
      </c>
      <c r="L59" s="1117">
        <v>10</v>
      </c>
      <c r="M59" s="1117"/>
      <c r="N59" s="1117"/>
      <c r="O59" s="1117"/>
    </row>
    <row r="60" spans="1:15" ht="12.75">
      <c r="A60" s="1130"/>
      <c r="B60" s="1134"/>
      <c r="C60" s="1135"/>
      <c r="D60" s="1136"/>
      <c r="E60" s="1118"/>
      <c r="F60" s="1118"/>
      <c r="G60" s="1118"/>
      <c r="H60" s="1118"/>
      <c r="I60" s="1118"/>
      <c r="J60" s="1118"/>
      <c r="K60" s="1118"/>
      <c r="L60" s="1118"/>
      <c r="M60" s="1118"/>
      <c r="N60" s="1118"/>
      <c r="O60" s="1118"/>
    </row>
    <row r="61" spans="1:15" ht="12.75">
      <c r="A61" s="1129" t="s">
        <v>627</v>
      </c>
      <c r="B61" s="1131" t="s">
        <v>630</v>
      </c>
      <c r="C61" s="1132"/>
      <c r="D61" s="1133"/>
      <c r="E61" s="1117">
        <f t="shared" si="1"/>
        <v>15</v>
      </c>
      <c r="F61" s="1117">
        <f t="shared" si="1"/>
        <v>15</v>
      </c>
      <c r="G61" s="1117">
        <v>15</v>
      </c>
      <c r="H61" s="1117">
        <v>9</v>
      </c>
      <c r="I61" s="1117"/>
      <c r="J61" s="1117"/>
      <c r="K61" s="1117"/>
      <c r="L61" s="1117">
        <v>6</v>
      </c>
      <c r="M61" s="1117"/>
      <c r="N61" s="1117"/>
      <c r="O61" s="1117"/>
    </row>
    <row r="62" spans="1:15" ht="12.75">
      <c r="A62" s="1130"/>
      <c r="B62" s="1134"/>
      <c r="C62" s="1135"/>
      <c r="D62" s="1136"/>
      <c r="E62" s="1118"/>
      <c r="F62" s="1118"/>
      <c r="G62" s="1118"/>
      <c r="H62" s="1118"/>
      <c r="I62" s="1118"/>
      <c r="J62" s="1118"/>
      <c r="K62" s="1118"/>
      <c r="L62" s="1118"/>
      <c r="M62" s="1118"/>
      <c r="N62" s="1118"/>
      <c r="O62" s="1118"/>
    </row>
    <row r="63" spans="1:15" ht="12.75">
      <c r="A63" s="1129" t="s">
        <v>629</v>
      </c>
      <c r="B63" s="1131" t="s">
        <v>632</v>
      </c>
      <c r="C63" s="1132"/>
      <c r="D63" s="1133"/>
      <c r="E63" s="1117">
        <f t="shared" si="1"/>
        <v>15</v>
      </c>
      <c r="F63" s="1117">
        <f t="shared" si="1"/>
        <v>15</v>
      </c>
      <c r="G63" s="1117">
        <v>15</v>
      </c>
      <c r="H63" s="1117">
        <v>9</v>
      </c>
      <c r="I63" s="1117"/>
      <c r="J63" s="1117"/>
      <c r="K63" s="1117"/>
      <c r="L63" s="1117">
        <v>6</v>
      </c>
      <c r="M63" s="1117"/>
      <c r="N63" s="1117"/>
      <c r="O63" s="1117"/>
    </row>
    <row r="64" spans="1:15" ht="12.75">
      <c r="A64" s="1130"/>
      <c r="B64" s="1134"/>
      <c r="C64" s="1135"/>
      <c r="D64" s="1136"/>
      <c r="E64" s="1118"/>
      <c r="F64" s="1118"/>
      <c r="G64" s="1118"/>
      <c r="H64" s="1118"/>
      <c r="I64" s="1118"/>
      <c r="J64" s="1118"/>
      <c r="K64" s="1118"/>
      <c r="L64" s="1118"/>
      <c r="M64" s="1118"/>
      <c r="N64" s="1118"/>
      <c r="O64" s="1118"/>
    </row>
    <row r="65" spans="1:15" ht="12.75">
      <c r="A65" s="1129" t="s">
        <v>631</v>
      </c>
      <c r="B65" s="1131" t="s">
        <v>634</v>
      </c>
      <c r="C65" s="1132"/>
      <c r="D65" s="1133"/>
      <c r="E65" s="1117">
        <f t="shared" si="1"/>
        <v>15</v>
      </c>
      <c r="F65" s="1117">
        <f t="shared" si="1"/>
        <v>15</v>
      </c>
      <c r="G65" s="1117">
        <v>15</v>
      </c>
      <c r="H65" s="1117">
        <v>9</v>
      </c>
      <c r="I65" s="1117"/>
      <c r="J65" s="1117"/>
      <c r="K65" s="1117"/>
      <c r="L65" s="1117">
        <v>6</v>
      </c>
      <c r="M65" s="1117"/>
      <c r="N65" s="1117"/>
      <c r="O65" s="1117"/>
    </row>
    <row r="66" spans="1:15" ht="12.75">
      <c r="A66" s="1130"/>
      <c r="B66" s="1134"/>
      <c r="C66" s="1135"/>
      <c r="D66" s="1136"/>
      <c r="E66" s="1118"/>
      <c r="F66" s="1118"/>
      <c r="G66" s="1118"/>
      <c r="H66" s="1118"/>
      <c r="I66" s="1118"/>
      <c r="J66" s="1118"/>
      <c r="K66" s="1118"/>
      <c r="L66" s="1118"/>
      <c r="M66" s="1118"/>
      <c r="N66" s="1118"/>
      <c r="O66" s="1118"/>
    </row>
    <row r="67" spans="1:15" ht="12.75">
      <c r="A67" s="1129" t="s">
        <v>633</v>
      </c>
      <c r="B67" s="1131" t="s">
        <v>929</v>
      </c>
      <c r="C67" s="1132"/>
      <c r="D67" s="1133"/>
      <c r="E67" s="1117">
        <f t="shared" si="1"/>
        <v>202</v>
      </c>
      <c r="F67" s="1117">
        <f t="shared" si="1"/>
        <v>202</v>
      </c>
      <c r="G67" s="1117"/>
      <c r="H67" s="1117"/>
      <c r="I67" s="1117"/>
      <c r="J67" s="1117"/>
      <c r="K67" s="1117">
        <v>170</v>
      </c>
      <c r="L67" s="1117">
        <v>170</v>
      </c>
      <c r="M67" s="1117">
        <v>32</v>
      </c>
      <c r="N67" s="1117">
        <v>32</v>
      </c>
      <c r="O67" s="1117"/>
    </row>
    <row r="68" spans="1:15" ht="12.75">
      <c r="A68" s="1130"/>
      <c r="B68" s="1134"/>
      <c r="C68" s="1135"/>
      <c r="D68" s="1136"/>
      <c r="E68" s="1118"/>
      <c r="F68" s="1118"/>
      <c r="G68" s="1118"/>
      <c r="H68" s="1118"/>
      <c r="I68" s="1118"/>
      <c r="J68" s="1118"/>
      <c r="K68" s="1118"/>
      <c r="L68" s="1118"/>
      <c r="M68" s="1118"/>
      <c r="N68" s="1118"/>
      <c r="O68" s="1118"/>
    </row>
    <row r="69" spans="1:15" ht="12.75">
      <c r="A69" s="1129" t="s">
        <v>376</v>
      </c>
      <c r="B69" s="1131" t="s">
        <v>635</v>
      </c>
      <c r="C69" s="1132"/>
      <c r="D69" s="1133"/>
      <c r="E69" s="1117">
        <f t="shared" si="1"/>
        <v>92</v>
      </c>
      <c r="F69" s="1117">
        <f t="shared" si="1"/>
        <v>92</v>
      </c>
      <c r="G69" s="1117">
        <v>57</v>
      </c>
      <c r="H69" s="1117">
        <v>57</v>
      </c>
      <c r="I69" s="1117"/>
      <c r="J69" s="1117"/>
      <c r="K69" s="1117">
        <v>35</v>
      </c>
      <c r="L69" s="1117">
        <v>35</v>
      </c>
      <c r="M69" s="1117"/>
      <c r="N69" s="1117"/>
      <c r="O69" s="1117"/>
    </row>
    <row r="70" spans="1:15" ht="12.75">
      <c r="A70" s="1130"/>
      <c r="B70" s="1134"/>
      <c r="C70" s="1135"/>
      <c r="D70" s="1136"/>
      <c r="E70" s="1118"/>
      <c r="F70" s="1118"/>
      <c r="G70" s="1118"/>
      <c r="H70" s="1118"/>
      <c r="I70" s="1118"/>
      <c r="J70" s="1118"/>
      <c r="K70" s="1118"/>
      <c r="L70" s="1118"/>
      <c r="M70" s="1118"/>
      <c r="N70" s="1118"/>
      <c r="O70" s="1118"/>
    </row>
    <row r="71" spans="1:15" ht="12.75">
      <c r="A71" s="1129" t="s">
        <v>377</v>
      </c>
      <c r="B71" s="1131" t="s">
        <v>210</v>
      </c>
      <c r="C71" s="1132"/>
      <c r="D71" s="1133"/>
      <c r="E71" s="1117">
        <f t="shared" si="1"/>
        <v>144</v>
      </c>
      <c r="F71" s="1117">
        <f t="shared" si="1"/>
        <v>144</v>
      </c>
      <c r="G71" s="1117">
        <v>119</v>
      </c>
      <c r="H71" s="1117">
        <v>119</v>
      </c>
      <c r="I71" s="1117">
        <v>4</v>
      </c>
      <c r="J71" s="1117">
        <v>4</v>
      </c>
      <c r="K71" s="1117">
        <v>16</v>
      </c>
      <c r="L71" s="1117">
        <v>16</v>
      </c>
      <c r="M71" s="1117">
        <v>5</v>
      </c>
      <c r="N71" s="1117">
        <v>5</v>
      </c>
      <c r="O71" s="1117"/>
    </row>
    <row r="72" spans="1:15" ht="12" customHeight="1">
      <c r="A72" s="1130"/>
      <c r="B72" s="1134"/>
      <c r="C72" s="1135"/>
      <c r="D72" s="1136"/>
      <c r="E72" s="1118"/>
      <c r="F72" s="1118"/>
      <c r="G72" s="1118"/>
      <c r="H72" s="1118"/>
      <c r="I72" s="1118"/>
      <c r="J72" s="1118"/>
      <c r="K72" s="1118"/>
      <c r="L72" s="1118"/>
      <c r="M72" s="1118"/>
      <c r="N72" s="1118"/>
      <c r="O72" s="1118"/>
    </row>
    <row r="73" spans="1:15" ht="12.75">
      <c r="A73" s="1129" t="s">
        <v>513</v>
      </c>
      <c r="B73" s="1131" t="s">
        <v>636</v>
      </c>
      <c r="C73" s="1132"/>
      <c r="D73" s="1133"/>
      <c r="E73" s="1117">
        <f t="shared" si="1"/>
        <v>46</v>
      </c>
      <c r="F73" s="1117">
        <f t="shared" si="1"/>
        <v>46</v>
      </c>
      <c r="G73" s="1117">
        <v>18</v>
      </c>
      <c r="H73" s="1117">
        <v>18</v>
      </c>
      <c r="I73" s="1117"/>
      <c r="J73" s="1117"/>
      <c r="K73" s="1117">
        <v>28</v>
      </c>
      <c r="L73" s="1117">
        <v>28</v>
      </c>
      <c r="M73" s="1117"/>
      <c r="N73" s="1117"/>
      <c r="O73" s="1117"/>
    </row>
    <row r="74" spans="1:15" ht="11.25" customHeight="1">
      <c r="A74" s="1130"/>
      <c r="B74" s="1134"/>
      <c r="C74" s="1135"/>
      <c r="D74" s="1136"/>
      <c r="E74" s="1118"/>
      <c r="F74" s="1118"/>
      <c r="G74" s="1118"/>
      <c r="H74" s="1118"/>
      <c r="I74" s="1118"/>
      <c r="J74" s="1118"/>
      <c r="K74" s="1118"/>
      <c r="L74" s="1118"/>
      <c r="M74" s="1118"/>
      <c r="N74" s="1118"/>
      <c r="O74" s="1118"/>
    </row>
    <row r="75" spans="1:15" ht="12.75">
      <c r="A75" s="1148"/>
      <c r="B75" s="1123" t="s">
        <v>930</v>
      </c>
      <c r="C75" s="1124"/>
      <c r="D75" s="1125"/>
      <c r="E75" s="1119">
        <f aca="true" t="shared" si="2" ref="E75:O75">SUM(E49:E74)</f>
        <v>730</v>
      </c>
      <c r="F75" s="1119">
        <f>SUM(H75+J75+L75+N75)</f>
        <v>731</v>
      </c>
      <c r="G75" s="1119">
        <f t="shared" si="2"/>
        <v>352</v>
      </c>
      <c r="H75" s="1119">
        <f t="shared" si="2"/>
        <v>329</v>
      </c>
      <c r="I75" s="1119">
        <f t="shared" si="2"/>
        <v>4</v>
      </c>
      <c r="J75" s="1119">
        <f t="shared" si="2"/>
        <v>4</v>
      </c>
      <c r="K75" s="1119">
        <f t="shared" si="2"/>
        <v>333</v>
      </c>
      <c r="L75" s="1119">
        <f t="shared" si="2"/>
        <v>357</v>
      </c>
      <c r="M75" s="1119">
        <f t="shared" si="2"/>
        <v>41</v>
      </c>
      <c r="N75" s="1119">
        <f t="shared" si="2"/>
        <v>41</v>
      </c>
      <c r="O75" s="1119">
        <f t="shared" si="2"/>
        <v>0</v>
      </c>
    </row>
    <row r="76" spans="1:15" ht="12.75">
      <c r="A76" s="1130"/>
      <c r="B76" s="1126"/>
      <c r="C76" s="1127"/>
      <c r="D76" s="1128"/>
      <c r="E76" s="1120"/>
      <c r="F76" s="1120"/>
      <c r="G76" s="1120"/>
      <c r="H76" s="1120"/>
      <c r="I76" s="1120"/>
      <c r="J76" s="1120"/>
      <c r="K76" s="1120"/>
      <c r="L76" s="1120"/>
      <c r="M76" s="1120"/>
      <c r="N76" s="1120"/>
      <c r="O76" s="1120"/>
    </row>
    <row r="77" spans="1:15" ht="12.75">
      <c r="A77" s="1148"/>
      <c r="B77" s="1123" t="s">
        <v>50</v>
      </c>
      <c r="C77" s="1124"/>
      <c r="D77" s="1125"/>
      <c r="E77" s="1119">
        <f aca="true" t="shared" si="3" ref="E77:O77">SUM(E75+E40+E38)</f>
        <v>993</v>
      </c>
      <c r="F77" s="1119">
        <f>SUM(H77+J77+L77+N77)</f>
        <v>999</v>
      </c>
      <c r="G77" s="1119">
        <f t="shared" si="3"/>
        <v>581</v>
      </c>
      <c r="H77" s="1119">
        <f>SUM(H75+H40+H38)</f>
        <v>563</v>
      </c>
      <c r="I77" s="1119">
        <f t="shared" si="3"/>
        <v>5</v>
      </c>
      <c r="J77" s="1119">
        <f>SUM(J75+J40+J38)</f>
        <v>5</v>
      </c>
      <c r="K77" s="1119">
        <f t="shared" si="3"/>
        <v>366</v>
      </c>
      <c r="L77" s="1119">
        <f>SUM(L75+L40+L38)</f>
        <v>390</v>
      </c>
      <c r="M77" s="1119">
        <f t="shared" si="3"/>
        <v>41</v>
      </c>
      <c r="N77" s="1119">
        <f>SUM(N75+N40+N38)</f>
        <v>41</v>
      </c>
      <c r="O77" s="1119">
        <f t="shared" si="3"/>
        <v>0</v>
      </c>
    </row>
    <row r="78" spans="1:15" ht="12.75">
      <c r="A78" s="1130"/>
      <c r="B78" s="1126"/>
      <c r="C78" s="1127"/>
      <c r="D78" s="1128"/>
      <c r="E78" s="1120"/>
      <c r="F78" s="1120"/>
      <c r="G78" s="1120"/>
      <c r="H78" s="1120"/>
      <c r="I78" s="1120"/>
      <c r="J78" s="1120"/>
      <c r="K78" s="1120"/>
      <c r="L78" s="1120"/>
      <c r="M78" s="1120"/>
      <c r="N78" s="1120"/>
      <c r="O78" s="1120"/>
    </row>
  </sheetData>
  <mergeCells count="404">
    <mergeCell ref="O26:O27"/>
    <mergeCell ref="K26:K27"/>
    <mergeCell ref="L26:L27"/>
    <mergeCell ref="M26:M27"/>
    <mergeCell ref="N26:N27"/>
    <mergeCell ref="G26:G27"/>
    <mergeCell ref="H26:H27"/>
    <mergeCell ref="I26:I27"/>
    <mergeCell ref="J26:J27"/>
    <mergeCell ref="A26:A27"/>
    <mergeCell ref="B26:D27"/>
    <mergeCell ref="E26:E27"/>
    <mergeCell ref="F26:F27"/>
    <mergeCell ref="I73:I74"/>
    <mergeCell ref="K73:K74"/>
    <mergeCell ref="M73:M74"/>
    <mergeCell ref="O73:O74"/>
    <mergeCell ref="J73:J74"/>
    <mergeCell ref="L73:L74"/>
    <mergeCell ref="N73:N74"/>
    <mergeCell ref="A73:A74"/>
    <mergeCell ref="B73:D74"/>
    <mergeCell ref="E73:E74"/>
    <mergeCell ref="G73:G74"/>
    <mergeCell ref="F73:F74"/>
    <mergeCell ref="I77:I78"/>
    <mergeCell ref="K77:K78"/>
    <mergeCell ref="M77:M78"/>
    <mergeCell ref="O77:O78"/>
    <mergeCell ref="J77:J78"/>
    <mergeCell ref="L77:L78"/>
    <mergeCell ref="N77:N78"/>
    <mergeCell ref="A77:A78"/>
    <mergeCell ref="B77:D78"/>
    <mergeCell ref="E77:E78"/>
    <mergeCell ref="G77:G78"/>
    <mergeCell ref="F77:F78"/>
    <mergeCell ref="I51:I52"/>
    <mergeCell ref="K51:K52"/>
    <mergeCell ref="M51:M52"/>
    <mergeCell ref="O51:O52"/>
    <mergeCell ref="L51:L52"/>
    <mergeCell ref="N51:N52"/>
    <mergeCell ref="A51:A52"/>
    <mergeCell ref="B51:D52"/>
    <mergeCell ref="E51:E52"/>
    <mergeCell ref="G51:G52"/>
    <mergeCell ref="F51:F52"/>
    <mergeCell ref="I75:I76"/>
    <mergeCell ref="K75:K76"/>
    <mergeCell ref="M75:M76"/>
    <mergeCell ref="O75:O76"/>
    <mergeCell ref="J75:J76"/>
    <mergeCell ref="L75:L76"/>
    <mergeCell ref="N75:N76"/>
    <mergeCell ref="A75:A76"/>
    <mergeCell ref="B75:D76"/>
    <mergeCell ref="E75:E76"/>
    <mergeCell ref="G75:G76"/>
    <mergeCell ref="F75:F76"/>
    <mergeCell ref="I71:I72"/>
    <mergeCell ref="K71:K72"/>
    <mergeCell ref="M71:M72"/>
    <mergeCell ref="O71:O72"/>
    <mergeCell ref="J71:J72"/>
    <mergeCell ref="L71:L72"/>
    <mergeCell ref="N71:N72"/>
    <mergeCell ref="A71:A72"/>
    <mergeCell ref="B71:D72"/>
    <mergeCell ref="E71:E72"/>
    <mergeCell ref="G71:G72"/>
    <mergeCell ref="F71:F72"/>
    <mergeCell ref="I69:I70"/>
    <mergeCell ref="K69:K70"/>
    <mergeCell ref="M69:M70"/>
    <mergeCell ref="O69:O70"/>
    <mergeCell ref="J69:J70"/>
    <mergeCell ref="L69:L70"/>
    <mergeCell ref="N69:N70"/>
    <mergeCell ref="A69:A70"/>
    <mergeCell ref="B69:D70"/>
    <mergeCell ref="E69:E70"/>
    <mergeCell ref="G69:G70"/>
    <mergeCell ref="F69:F70"/>
    <mergeCell ref="I67:I68"/>
    <mergeCell ref="K67:K68"/>
    <mergeCell ref="M67:M68"/>
    <mergeCell ref="O67:O68"/>
    <mergeCell ref="J67:J68"/>
    <mergeCell ref="A67:A68"/>
    <mergeCell ref="B67:D68"/>
    <mergeCell ref="E67:E68"/>
    <mergeCell ref="G67:G68"/>
    <mergeCell ref="I65:I66"/>
    <mergeCell ref="K65:K66"/>
    <mergeCell ref="M65:M66"/>
    <mergeCell ref="O65:O66"/>
    <mergeCell ref="J65:J66"/>
    <mergeCell ref="A65:A66"/>
    <mergeCell ref="B65:D66"/>
    <mergeCell ref="E65:E66"/>
    <mergeCell ref="G65:G66"/>
    <mergeCell ref="I63:I64"/>
    <mergeCell ref="K63:K64"/>
    <mergeCell ref="M63:M64"/>
    <mergeCell ref="O63:O64"/>
    <mergeCell ref="A63:A64"/>
    <mergeCell ref="B63:D64"/>
    <mergeCell ref="E63:E64"/>
    <mergeCell ref="G63:G64"/>
    <mergeCell ref="O12:O13"/>
    <mergeCell ref="A61:A62"/>
    <mergeCell ref="B61:D62"/>
    <mergeCell ref="E61:E62"/>
    <mergeCell ref="G61:G62"/>
    <mergeCell ref="I61:I62"/>
    <mergeCell ref="K61:K62"/>
    <mergeCell ref="M61:M62"/>
    <mergeCell ref="O61:O62"/>
    <mergeCell ref="G12:G13"/>
    <mergeCell ref="G8:M8"/>
    <mergeCell ref="B8:D11"/>
    <mergeCell ref="I12:I13"/>
    <mergeCell ref="K12:K13"/>
    <mergeCell ref="F8:F11"/>
    <mergeCell ref="A8:A11"/>
    <mergeCell ref="A12:A13"/>
    <mergeCell ref="B12:D13"/>
    <mergeCell ref="E12:E13"/>
    <mergeCell ref="A53:A54"/>
    <mergeCell ref="A55:A56"/>
    <mergeCell ref="A57:A58"/>
    <mergeCell ref="A59:A60"/>
    <mergeCell ref="A30:A31"/>
    <mergeCell ref="A32:A33"/>
    <mergeCell ref="A40:A41"/>
    <mergeCell ref="A49:A50"/>
    <mergeCell ref="A34:A35"/>
    <mergeCell ref="A38:A39"/>
    <mergeCell ref="K59:K60"/>
    <mergeCell ref="M59:M60"/>
    <mergeCell ref="O59:O60"/>
    <mergeCell ref="A14:A15"/>
    <mergeCell ref="A16:A17"/>
    <mergeCell ref="A18:A19"/>
    <mergeCell ref="A20:A21"/>
    <mergeCell ref="A22:A23"/>
    <mergeCell ref="A24:A25"/>
    <mergeCell ref="A28:A29"/>
    <mergeCell ref="B59:D60"/>
    <mergeCell ref="E59:E60"/>
    <mergeCell ref="G59:G60"/>
    <mergeCell ref="I59:I60"/>
    <mergeCell ref="H59:H60"/>
    <mergeCell ref="K55:K56"/>
    <mergeCell ref="M55:M56"/>
    <mergeCell ref="O55:O56"/>
    <mergeCell ref="B57:D58"/>
    <mergeCell ref="E57:E58"/>
    <mergeCell ref="G57:G58"/>
    <mergeCell ref="I57:I58"/>
    <mergeCell ref="K57:K58"/>
    <mergeCell ref="M57:M58"/>
    <mergeCell ref="O57:O58"/>
    <mergeCell ref="B55:D56"/>
    <mergeCell ref="E55:E56"/>
    <mergeCell ref="G55:G56"/>
    <mergeCell ref="I55:I56"/>
    <mergeCell ref="K49:K50"/>
    <mergeCell ref="M49:M50"/>
    <mergeCell ref="O49:O50"/>
    <mergeCell ref="B53:D54"/>
    <mergeCell ref="E53:E54"/>
    <mergeCell ref="G53:G54"/>
    <mergeCell ref="I53:I54"/>
    <mergeCell ref="K53:K54"/>
    <mergeCell ref="M53:M54"/>
    <mergeCell ref="O53:O54"/>
    <mergeCell ref="G49:G50"/>
    <mergeCell ref="I49:I50"/>
    <mergeCell ref="B40:D41"/>
    <mergeCell ref="B32:D33"/>
    <mergeCell ref="E32:E33"/>
    <mergeCell ref="B34:D35"/>
    <mergeCell ref="E34:E35"/>
    <mergeCell ref="B49:D50"/>
    <mergeCell ref="E49:E50"/>
    <mergeCell ref="G32:G33"/>
    <mergeCell ref="K30:K31"/>
    <mergeCell ref="M30:M31"/>
    <mergeCell ref="O30:O31"/>
    <mergeCell ref="K32:K33"/>
    <mergeCell ref="M32:M33"/>
    <mergeCell ref="O32:O33"/>
    <mergeCell ref="I32:I33"/>
    <mergeCell ref="B30:D31"/>
    <mergeCell ref="E30:E31"/>
    <mergeCell ref="G30:G31"/>
    <mergeCell ref="I30:I31"/>
    <mergeCell ref="K24:K25"/>
    <mergeCell ref="M24:M25"/>
    <mergeCell ref="O24:O25"/>
    <mergeCell ref="B28:D29"/>
    <mergeCell ref="E28:E29"/>
    <mergeCell ref="G28:G29"/>
    <mergeCell ref="I28:I29"/>
    <mergeCell ref="K28:K29"/>
    <mergeCell ref="M28:M29"/>
    <mergeCell ref="O28:O29"/>
    <mergeCell ref="B24:D25"/>
    <mergeCell ref="E24:E25"/>
    <mergeCell ref="G24:G25"/>
    <mergeCell ref="I24:I25"/>
    <mergeCell ref="H24:H25"/>
    <mergeCell ref="F24:F25"/>
    <mergeCell ref="M20:M21"/>
    <mergeCell ref="O20:O21"/>
    <mergeCell ref="B22:D23"/>
    <mergeCell ref="E22:E23"/>
    <mergeCell ref="G22:G23"/>
    <mergeCell ref="I22:I23"/>
    <mergeCell ref="K22:K23"/>
    <mergeCell ref="M22:M23"/>
    <mergeCell ref="O22:O23"/>
    <mergeCell ref="B20:D21"/>
    <mergeCell ref="E20:E21"/>
    <mergeCell ref="G20:G21"/>
    <mergeCell ref="I20:I21"/>
    <mergeCell ref="G18:G19"/>
    <mergeCell ref="I18:I19"/>
    <mergeCell ref="K18:K19"/>
    <mergeCell ref="M18:M19"/>
    <mergeCell ref="B14:D15"/>
    <mergeCell ref="E14:E15"/>
    <mergeCell ref="B18:D19"/>
    <mergeCell ref="E18:E19"/>
    <mergeCell ref="B16:D17"/>
    <mergeCell ref="E16:E17"/>
    <mergeCell ref="G16:G17"/>
    <mergeCell ref="I16:I17"/>
    <mergeCell ref="G14:G15"/>
    <mergeCell ref="I14:I15"/>
    <mergeCell ref="K14:K15"/>
    <mergeCell ref="M14:M15"/>
    <mergeCell ref="H14:H15"/>
    <mergeCell ref="B4:O4"/>
    <mergeCell ref="B2:O2"/>
    <mergeCell ref="E8:E11"/>
    <mergeCell ref="G10:G11"/>
    <mergeCell ref="I10:I11"/>
    <mergeCell ref="G9:I9"/>
    <mergeCell ref="K9:M9"/>
    <mergeCell ref="K10:K11"/>
    <mergeCell ref="M10:M11"/>
    <mergeCell ref="H10:H11"/>
    <mergeCell ref="I34:I35"/>
    <mergeCell ref="K34:K35"/>
    <mergeCell ref="M34:M35"/>
    <mergeCell ref="O9:O11"/>
    <mergeCell ref="O14:O15"/>
    <mergeCell ref="K16:K17"/>
    <mergeCell ref="M16:M17"/>
    <mergeCell ref="O16:O17"/>
    <mergeCell ref="O18:O19"/>
    <mergeCell ref="K20:K21"/>
    <mergeCell ref="O34:O35"/>
    <mergeCell ref="A36:A37"/>
    <mergeCell ref="B36:D37"/>
    <mergeCell ref="E36:E37"/>
    <mergeCell ref="G36:G37"/>
    <mergeCell ref="I36:I37"/>
    <mergeCell ref="K36:K37"/>
    <mergeCell ref="M36:M37"/>
    <mergeCell ref="O36:O37"/>
    <mergeCell ref="G34:G35"/>
    <mergeCell ref="B38:D39"/>
    <mergeCell ref="E38:E39"/>
    <mergeCell ref="G38:G39"/>
    <mergeCell ref="I38:I39"/>
    <mergeCell ref="M38:M39"/>
    <mergeCell ref="O38:O39"/>
    <mergeCell ref="K40:K41"/>
    <mergeCell ref="M40:M41"/>
    <mergeCell ref="O40:O41"/>
    <mergeCell ref="E40:E41"/>
    <mergeCell ref="G40:G41"/>
    <mergeCell ref="I40:I41"/>
    <mergeCell ref="K38:K39"/>
    <mergeCell ref="J40:J41"/>
    <mergeCell ref="H16:H17"/>
    <mergeCell ref="H18:H19"/>
    <mergeCell ref="H20:H21"/>
    <mergeCell ref="H22:H23"/>
    <mergeCell ref="H28:H29"/>
    <mergeCell ref="H30:H31"/>
    <mergeCell ref="H32:H33"/>
    <mergeCell ref="H34:H35"/>
    <mergeCell ref="H36:H37"/>
    <mergeCell ref="H38:H39"/>
    <mergeCell ref="H40:H41"/>
    <mergeCell ref="H49:H50"/>
    <mergeCell ref="H51:H52"/>
    <mergeCell ref="H53:H54"/>
    <mergeCell ref="H55:H56"/>
    <mergeCell ref="H57:H58"/>
    <mergeCell ref="H61:H62"/>
    <mergeCell ref="H63:H64"/>
    <mergeCell ref="H65:H66"/>
    <mergeCell ref="H67:H68"/>
    <mergeCell ref="H69:H70"/>
    <mergeCell ref="H71:H72"/>
    <mergeCell ref="H73:H74"/>
    <mergeCell ref="H75:H76"/>
    <mergeCell ref="H77:H78"/>
    <mergeCell ref="F14:F15"/>
    <mergeCell ref="J10:J11"/>
    <mergeCell ref="L10:L11"/>
    <mergeCell ref="J18:J19"/>
    <mergeCell ref="J20:J21"/>
    <mergeCell ref="J22:J23"/>
    <mergeCell ref="J24:J25"/>
    <mergeCell ref="J28:J29"/>
    <mergeCell ref="J30:J31"/>
    <mergeCell ref="N10:N11"/>
    <mergeCell ref="J12:J13"/>
    <mergeCell ref="J14:J15"/>
    <mergeCell ref="J16:J17"/>
    <mergeCell ref="L14:L15"/>
    <mergeCell ref="L16:L17"/>
    <mergeCell ref="N14:N15"/>
    <mergeCell ref="N16:N17"/>
    <mergeCell ref="M12:M13"/>
    <mergeCell ref="J32:J33"/>
    <mergeCell ref="J34:J35"/>
    <mergeCell ref="J36:J37"/>
    <mergeCell ref="J38:J39"/>
    <mergeCell ref="J49:J50"/>
    <mergeCell ref="J51:J52"/>
    <mergeCell ref="J53:J54"/>
    <mergeCell ref="J55:J56"/>
    <mergeCell ref="J57:J58"/>
    <mergeCell ref="J59:J60"/>
    <mergeCell ref="J61:J62"/>
    <mergeCell ref="J63:J64"/>
    <mergeCell ref="L18:L19"/>
    <mergeCell ref="L20:L21"/>
    <mergeCell ref="L22:L23"/>
    <mergeCell ref="L24:L25"/>
    <mergeCell ref="L28:L29"/>
    <mergeCell ref="L30:L31"/>
    <mergeCell ref="L32:L33"/>
    <mergeCell ref="L34:L35"/>
    <mergeCell ref="L36:L37"/>
    <mergeCell ref="L38:L39"/>
    <mergeCell ref="L40:L41"/>
    <mergeCell ref="L49:L50"/>
    <mergeCell ref="L53:L54"/>
    <mergeCell ref="L55:L56"/>
    <mergeCell ref="L57:L58"/>
    <mergeCell ref="L59:L60"/>
    <mergeCell ref="L61:L62"/>
    <mergeCell ref="L63:L64"/>
    <mergeCell ref="L65:L66"/>
    <mergeCell ref="L67:L68"/>
    <mergeCell ref="N18:N19"/>
    <mergeCell ref="N20:N21"/>
    <mergeCell ref="N22:N23"/>
    <mergeCell ref="N24:N25"/>
    <mergeCell ref="N28:N29"/>
    <mergeCell ref="N30:N31"/>
    <mergeCell ref="N32:N33"/>
    <mergeCell ref="N34:N35"/>
    <mergeCell ref="N36:N37"/>
    <mergeCell ref="N38:N39"/>
    <mergeCell ref="N40:N41"/>
    <mergeCell ref="N49:N50"/>
    <mergeCell ref="N53:N54"/>
    <mergeCell ref="N55:N56"/>
    <mergeCell ref="N57:N58"/>
    <mergeCell ref="N59:N60"/>
    <mergeCell ref="N61:N62"/>
    <mergeCell ref="N63:N64"/>
    <mergeCell ref="N65:N66"/>
    <mergeCell ref="N67:N68"/>
    <mergeCell ref="F16:F17"/>
    <mergeCell ref="F18:F19"/>
    <mergeCell ref="F20:F21"/>
    <mergeCell ref="F22:F23"/>
    <mergeCell ref="F28:F29"/>
    <mergeCell ref="F30:F31"/>
    <mergeCell ref="F32:F33"/>
    <mergeCell ref="F34:F35"/>
    <mergeCell ref="F36:F37"/>
    <mergeCell ref="F38:F39"/>
    <mergeCell ref="F40:F41"/>
    <mergeCell ref="F49:F50"/>
    <mergeCell ref="F53:F54"/>
    <mergeCell ref="F55:F56"/>
    <mergeCell ref="F57:F58"/>
    <mergeCell ref="F59:F60"/>
    <mergeCell ref="F61:F62"/>
    <mergeCell ref="F63:F64"/>
    <mergeCell ref="F65:F66"/>
    <mergeCell ref="F67:F68"/>
  </mergeCells>
  <printOptions/>
  <pageMargins left="0.7874015748031497" right="0.7874015748031497" top="0.5905511811023623" bottom="0.1968503937007874" header="0.11811023622047245" footer="0.11811023622047245"/>
  <pageSetup firstPageNumber="51" useFirstPageNumber="1" horizontalDpi="600" verticalDpi="600" orientation="landscape" paperSize="9" scale="71" r:id="rId1"/>
  <headerFooter alignWithMargins="0">
    <oddFooter>&amp;C&amp;P. oldal</oddFooter>
  </headerFooter>
  <rowBreaks count="1" manualBreakCount="1">
    <brk id="4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3:O182"/>
  <sheetViews>
    <sheetView zoomScale="75" zoomScaleNormal="75" workbookViewId="0" topLeftCell="A1">
      <selection activeCell="G23" sqref="G23"/>
    </sheetView>
  </sheetViews>
  <sheetFormatPr defaultColWidth="9.00390625" defaultRowHeight="12.75"/>
  <cols>
    <col min="1" max="1" width="9.125" style="483" customWidth="1"/>
    <col min="2" max="2" width="63.625" style="483" customWidth="1"/>
    <col min="3" max="3" width="13.00390625" style="483" customWidth="1"/>
    <col min="4" max="4" width="13.625" style="483" customWidth="1"/>
    <col min="5" max="5" width="14.00390625" style="483" hidden="1" customWidth="1"/>
    <col min="6" max="6" width="15.375" style="483" hidden="1" customWidth="1"/>
    <col min="7" max="7" width="14.00390625" style="483" bestFit="1" customWidth="1"/>
    <col min="8" max="8" width="12.00390625" style="483" bestFit="1" customWidth="1"/>
    <col min="9" max="9" width="13.75390625" style="483" bestFit="1" customWidth="1"/>
    <col min="10" max="10" width="12.00390625" style="483" bestFit="1" customWidth="1"/>
    <col min="11" max="11" width="9.125" style="483" customWidth="1"/>
    <col min="12" max="12" width="10.625" style="483" customWidth="1"/>
    <col min="13" max="13" width="10.875" style="483" customWidth="1"/>
    <col min="14" max="14" width="10.375" style="483" customWidth="1"/>
    <col min="15" max="15" width="9.75390625" style="483" customWidth="1"/>
    <col min="16" max="16384" width="9.125" style="483" customWidth="1"/>
  </cols>
  <sheetData>
    <row r="3" spans="1:15" ht="18.75" customHeight="1">
      <c r="A3" s="1161" t="s">
        <v>870</v>
      </c>
      <c r="B3" s="1161"/>
      <c r="C3" s="1161"/>
      <c r="D3" s="1161"/>
      <c r="E3" s="1161"/>
      <c r="F3" s="1161"/>
      <c r="G3" s="1161"/>
      <c r="H3" s="1161"/>
      <c r="I3" s="1161"/>
      <c r="J3" s="1161"/>
      <c r="K3" s="1161"/>
      <c r="L3" s="1161"/>
      <c r="M3" s="1161"/>
      <c r="N3" s="1161"/>
      <c r="O3" s="1161"/>
    </row>
    <row r="4" spans="1:15" ht="15.75">
      <c r="A4" s="793"/>
      <c r="B4" s="1162" t="s">
        <v>724</v>
      </c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793"/>
    </row>
    <row r="5" spans="1:15" ht="15.75">
      <c r="A5" s="793"/>
      <c r="B5" s="1162" t="s">
        <v>725</v>
      </c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M5" s="1162"/>
      <c r="N5" s="1162"/>
      <c r="O5" s="793"/>
    </row>
    <row r="6" spans="2:14" ht="18.75">
      <c r="B6" s="484"/>
      <c r="C6" s="484"/>
      <c r="D6" s="484"/>
      <c r="E6" s="484"/>
      <c r="F6" s="484"/>
      <c r="G6" s="484"/>
      <c r="H6" s="484"/>
      <c r="I6" s="484"/>
      <c r="J6" s="484"/>
      <c r="K6" s="484"/>
      <c r="L6" s="484"/>
      <c r="M6" s="484"/>
      <c r="N6" s="484"/>
    </row>
    <row r="7" ht="12.75">
      <c r="O7" s="842" t="s">
        <v>758</v>
      </c>
    </row>
    <row r="8" spans="1:15" ht="32.25" customHeight="1">
      <c r="A8" s="485"/>
      <c r="B8" s="1163" t="s">
        <v>726</v>
      </c>
      <c r="C8" s="1171" t="s">
        <v>727</v>
      </c>
      <c r="D8" s="1173" t="s">
        <v>728</v>
      </c>
      <c r="E8" s="1163" t="s">
        <v>729</v>
      </c>
      <c r="F8" s="1165" t="s">
        <v>730</v>
      </c>
      <c r="G8" s="486" t="s">
        <v>731</v>
      </c>
      <c r="H8" s="1167" t="s">
        <v>732</v>
      </c>
      <c r="I8" s="1168"/>
      <c r="J8" s="1169" t="s">
        <v>733</v>
      </c>
      <c r="K8" s="1170"/>
      <c r="L8" s="1177" t="s">
        <v>734</v>
      </c>
      <c r="M8" s="1179" t="s">
        <v>736</v>
      </c>
      <c r="N8" s="1180"/>
      <c r="O8" s="1175" t="s">
        <v>934</v>
      </c>
    </row>
    <row r="9" spans="1:15" ht="52.5" customHeight="1">
      <c r="A9" s="487"/>
      <c r="B9" s="1164"/>
      <c r="C9" s="1172"/>
      <c r="D9" s="1174"/>
      <c r="E9" s="1164"/>
      <c r="F9" s="1166"/>
      <c r="G9" s="486" t="s">
        <v>737</v>
      </c>
      <c r="H9" s="488" t="s">
        <v>738</v>
      </c>
      <c r="I9" s="488" t="s">
        <v>931</v>
      </c>
      <c r="J9" s="488" t="s">
        <v>738</v>
      </c>
      <c r="K9" s="488" t="s">
        <v>739</v>
      </c>
      <c r="L9" s="1178"/>
      <c r="M9" s="489" t="s">
        <v>740</v>
      </c>
      <c r="N9" s="489" t="s">
        <v>741</v>
      </c>
      <c r="O9" s="1176"/>
    </row>
    <row r="10" spans="1:15" ht="21" customHeight="1">
      <c r="A10" s="490" t="s">
        <v>73</v>
      </c>
      <c r="B10" s="491" t="s">
        <v>742</v>
      </c>
      <c r="C10" s="492">
        <f>SUM(C11:C20)</f>
        <v>419190</v>
      </c>
      <c r="D10" s="500">
        <f>SUM(E10:N10)</f>
        <v>419190</v>
      </c>
      <c r="E10" s="492"/>
      <c r="F10" s="492">
        <v>128469</v>
      </c>
      <c r="G10" s="492">
        <v>6044</v>
      </c>
      <c r="H10" s="492">
        <f aca="true" t="shared" si="0" ref="H10:N10">SUM(H11:H17)</f>
        <v>0</v>
      </c>
      <c r="I10" s="492">
        <f t="shared" si="0"/>
        <v>0</v>
      </c>
      <c r="J10" s="492">
        <f t="shared" si="0"/>
        <v>0</v>
      </c>
      <c r="K10" s="492">
        <f t="shared" si="0"/>
        <v>0</v>
      </c>
      <c r="L10" s="492">
        <v>44826</v>
      </c>
      <c r="M10" s="492">
        <v>239851</v>
      </c>
      <c r="N10" s="492">
        <f t="shared" si="0"/>
        <v>0</v>
      </c>
      <c r="O10" s="505"/>
    </row>
    <row r="11" spans="1:15" ht="21" customHeight="1">
      <c r="A11" s="490"/>
      <c r="B11" s="495" t="s">
        <v>743</v>
      </c>
      <c r="C11" s="496">
        <v>10000</v>
      </c>
      <c r="D11" s="496"/>
      <c r="E11" s="493"/>
      <c r="F11" s="493"/>
      <c r="G11" s="493"/>
      <c r="H11" s="493"/>
      <c r="I11" s="493"/>
      <c r="J11" s="493"/>
      <c r="K11" s="493"/>
      <c r="L11" s="493"/>
      <c r="M11" s="494"/>
      <c r="N11" s="494"/>
      <c r="O11" s="505"/>
    </row>
    <row r="12" spans="1:15" ht="21" customHeight="1">
      <c r="A12" s="490"/>
      <c r="B12" s="495" t="s">
        <v>744</v>
      </c>
      <c r="C12" s="496">
        <v>1500</v>
      </c>
      <c r="D12" s="496"/>
      <c r="E12" s="493"/>
      <c r="F12" s="493"/>
      <c r="G12" s="493"/>
      <c r="H12" s="493"/>
      <c r="I12" s="493"/>
      <c r="J12" s="493"/>
      <c r="K12" s="493"/>
      <c r="L12" s="493"/>
      <c r="M12" s="494"/>
      <c r="N12" s="494"/>
      <c r="O12" s="505"/>
    </row>
    <row r="13" spans="1:15" ht="21" customHeight="1">
      <c r="A13" s="490"/>
      <c r="B13" s="497" t="s">
        <v>745</v>
      </c>
      <c r="C13" s="496">
        <v>3214</v>
      </c>
      <c r="D13" s="496"/>
      <c r="E13" s="493"/>
      <c r="F13" s="493"/>
      <c r="G13" s="493"/>
      <c r="H13" s="493"/>
      <c r="I13" s="493"/>
      <c r="J13" s="493"/>
      <c r="K13" s="493"/>
      <c r="L13" s="493"/>
      <c r="M13" s="494"/>
      <c r="N13" s="494"/>
      <c r="O13" s="505"/>
    </row>
    <row r="14" spans="1:15" ht="21" customHeight="1">
      <c r="A14" s="490"/>
      <c r="B14" s="498" t="s">
        <v>746</v>
      </c>
      <c r="C14" s="496">
        <v>14051</v>
      </c>
      <c r="D14" s="496"/>
      <c r="E14" s="493"/>
      <c r="F14" s="493"/>
      <c r="G14" s="493"/>
      <c r="H14" s="493"/>
      <c r="I14" s="493"/>
      <c r="J14" s="493"/>
      <c r="K14" s="493"/>
      <c r="L14" s="493"/>
      <c r="M14" s="494"/>
      <c r="N14" s="494"/>
      <c r="O14" s="505"/>
    </row>
    <row r="15" spans="1:15" ht="21" customHeight="1">
      <c r="A15" s="490"/>
      <c r="B15" s="497" t="s">
        <v>747</v>
      </c>
      <c r="C15" s="496">
        <v>35496</v>
      </c>
      <c r="D15" s="496"/>
      <c r="E15" s="493"/>
      <c r="F15" s="493"/>
      <c r="G15" s="493"/>
      <c r="H15" s="493"/>
      <c r="I15" s="493"/>
      <c r="J15" s="493"/>
      <c r="K15" s="493"/>
      <c r="L15" s="493"/>
      <c r="M15" s="494"/>
      <c r="N15" s="494"/>
      <c r="O15" s="505"/>
    </row>
    <row r="16" spans="1:15" ht="21" customHeight="1">
      <c r="A16" s="490"/>
      <c r="B16" s="497" t="s">
        <v>748</v>
      </c>
      <c r="C16" s="496">
        <v>3000</v>
      </c>
      <c r="D16" s="496"/>
      <c r="E16" s="493"/>
      <c r="F16" s="493"/>
      <c r="G16" s="493"/>
      <c r="H16" s="493"/>
      <c r="I16" s="493"/>
      <c r="J16" s="493"/>
      <c r="K16" s="493"/>
      <c r="L16" s="493"/>
      <c r="M16" s="494"/>
      <c r="N16" s="494"/>
      <c r="O16" s="505"/>
    </row>
    <row r="17" spans="1:15" ht="21" customHeight="1">
      <c r="A17" s="490"/>
      <c r="B17" s="497" t="s">
        <v>749</v>
      </c>
      <c r="C17" s="496">
        <v>285885</v>
      </c>
      <c r="D17" s="496"/>
      <c r="E17" s="493"/>
      <c r="F17" s="493"/>
      <c r="G17" s="493"/>
      <c r="H17" s="493"/>
      <c r="I17" s="493"/>
      <c r="J17" s="493"/>
      <c r="K17" s="493"/>
      <c r="L17" s="493"/>
      <c r="M17" s="494"/>
      <c r="N17" s="494"/>
      <c r="O17" s="505"/>
    </row>
    <row r="18" spans="1:15" ht="21" customHeight="1">
      <c r="A18" s="490"/>
      <c r="B18" s="497" t="s">
        <v>447</v>
      </c>
      <c r="C18" s="496">
        <v>30000</v>
      </c>
      <c r="D18" s="496"/>
      <c r="E18" s="493"/>
      <c r="F18" s="493"/>
      <c r="G18" s="493"/>
      <c r="H18" s="493"/>
      <c r="I18" s="493"/>
      <c r="J18" s="493"/>
      <c r="K18" s="493"/>
      <c r="L18" s="493"/>
      <c r="M18" s="494"/>
      <c r="N18" s="494"/>
      <c r="O18" s="505"/>
    </row>
    <row r="19" spans="1:15" ht="21" customHeight="1">
      <c r="A19" s="490"/>
      <c r="B19" s="497" t="s">
        <v>448</v>
      </c>
      <c r="C19" s="496">
        <v>30000</v>
      </c>
      <c r="D19" s="496"/>
      <c r="E19" s="493"/>
      <c r="F19" s="493"/>
      <c r="G19" s="493"/>
      <c r="H19" s="493"/>
      <c r="I19" s="493"/>
      <c r="J19" s="493"/>
      <c r="K19" s="493"/>
      <c r="L19" s="493"/>
      <c r="M19" s="494"/>
      <c r="N19" s="494"/>
      <c r="O19" s="505"/>
    </row>
    <row r="20" spans="1:15" ht="21" customHeight="1">
      <c r="A20" s="490"/>
      <c r="B20" s="497" t="s">
        <v>867</v>
      </c>
      <c r="C20" s="496">
        <v>6044</v>
      </c>
      <c r="D20" s="496"/>
      <c r="E20" s="493"/>
      <c r="F20" s="493"/>
      <c r="G20" s="493"/>
      <c r="H20" s="493"/>
      <c r="I20" s="493"/>
      <c r="J20" s="493"/>
      <c r="K20" s="493"/>
      <c r="L20" s="493"/>
      <c r="M20" s="494"/>
      <c r="N20" s="494"/>
      <c r="O20" s="505"/>
    </row>
    <row r="21" spans="1:15" ht="21" customHeight="1">
      <c r="A21" s="490" t="s">
        <v>74</v>
      </c>
      <c r="B21" s="499" t="s">
        <v>750</v>
      </c>
      <c r="C21" s="500">
        <f>SUM(C22)</f>
        <v>12000</v>
      </c>
      <c r="D21" s="500">
        <f>SUM(E21:O21)</f>
        <v>12000</v>
      </c>
      <c r="E21" s="500">
        <f aca="true" t="shared" si="1" ref="E21:N21">SUM(E22)</f>
        <v>0</v>
      </c>
      <c r="F21" s="500">
        <f t="shared" si="1"/>
        <v>0</v>
      </c>
      <c r="G21" s="500">
        <v>12000</v>
      </c>
      <c r="H21" s="500">
        <f t="shared" si="1"/>
        <v>0</v>
      </c>
      <c r="I21" s="500">
        <f t="shared" si="1"/>
        <v>0</v>
      </c>
      <c r="J21" s="500">
        <f t="shared" si="1"/>
        <v>0</v>
      </c>
      <c r="K21" s="500">
        <f t="shared" si="1"/>
        <v>0</v>
      </c>
      <c r="L21" s="500">
        <f t="shared" si="1"/>
        <v>0</v>
      </c>
      <c r="M21" s="500">
        <f t="shared" si="1"/>
        <v>0</v>
      </c>
      <c r="N21" s="500">
        <f t="shared" si="1"/>
        <v>0</v>
      </c>
      <c r="O21" s="505"/>
    </row>
    <row r="22" spans="1:15" ht="21" customHeight="1">
      <c r="A22" s="490"/>
      <c r="B22" s="501" t="s">
        <v>751</v>
      </c>
      <c r="C22" s="503">
        <v>12000</v>
      </c>
      <c r="D22" s="503"/>
      <c r="E22" s="560"/>
      <c r="F22" s="560"/>
      <c r="G22" s="560"/>
      <c r="H22" s="560"/>
      <c r="I22" s="560"/>
      <c r="J22" s="560"/>
      <c r="K22" s="560"/>
      <c r="L22" s="560"/>
      <c r="M22" s="559"/>
      <c r="N22" s="559"/>
      <c r="O22" s="505"/>
    </row>
    <row r="23" spans="1:15" ht="21" customHeight="1">
      <c r="A23" s="490" t="s">
        <v>75</v>
      </c>
      <c r="B23" s="499" t="s">
        <v>752</v>
      </c>
      <c r="C23" s="500">
        <f>SUM(C24)</f>
        <v>853557</v>
      </c>
      <c r="D23" s="500">
        <f aca="true" t="shared" si="2" ref="D23:D47">SUM(E23:N23)</f>
        <v>853557</v>
      </c>
      <c r="E23" s="560"/>
      <c r="F23" s="560"/>
      <c r="G23" s="502">
        <v>686520</v>
      </c>
      <c r="H23" s="560"/>
      <c r="I23" s="560"/>
      <c r="J23" s="560"/>
      <c r="K23" s="560"/>
      <c r="L23" s="560"/>
      <c r="M23" s="504">
        <v>167037</v>
      </c>
      <c r="N23" s="559"/>
      <c r="O23" s="505"/>
    </row>
    <row r="24" spans="1:15" ht="21" customHeight="1">
      <c r="A24" s="490"/>
      <c r="B24" s="501" t="s">
        <v>753</v>
      </c>
      <c r="C24" s="503">
        <v>853557</v>
      </c>
      <c r="D24" s="503"/>
      <c r="E24" s="560"/>
      <c r="F24" s="560"/>
      <c r="G24" s="560"/>
      <c r="H24" s="560"/>
      <c r="I24" s="560"/>
      <c r="J24" s="560"/>
      <c r="K24" s="560"/>
      <c r="L24" s="560"/>
      <c r="M24" s="559"/>
      <c r="N24" s="559"/>
      <c r="O24" s="505"/>
    </row>
    <row r="25" spans="1:15" ht="21" customHeight="1">
      <c r="A25" s="490" t="s">
        <v>76</v>
      </c>
      <c r="B25" s="499" t="s">
        <v>754</v>
      </c>
      <c r="C25" s="500">
        <f>SUM(C26)</f>
        <v>249022</v>
      </c>
      <c r="D25" s="500">
        <f t="shared" si="2"/>
        <v>249022</v>
      </c>
      <c r="E25" s="502">
        <v>133992</v>
      </c>
      <c r="F25" s="560"/>
      <c r="G25" s="502">
        <v>11981</v>
      </c>
      <c r="H25" s="560"/>
      <c r="I25" s="560"/>
      <c r="J25" s="560"/>
      <c r="K25" s="560"/>
      <c r="L25" s="502">
        <v>3049</v>
      </c>
      <c r="M25" s="504">
        <v>100000</v>
      </c>
      <c r="N25" s="559"/>
      <c r="O25" s="505"/>
    </row>
    <row r="26" spans="1:15" ht="21" customHeight="1">
      <c r="A26" s="490"/>
      <c r="B26" s="501" t="s">
        <v>811</v>
      </c>
      <c r="C26" s="503">
        <v>249022</v>
      </c>
      <c r="D26" s="503"/>
      <c r="E26" s="560"/>
      <c r="F26" s="560"/>
      <c r="G26" s="560"/>
      <c r="H26" s="560"/>
      <c r="I26" s="560"/>
      <c r="J26" s="560"/>
      <c r="K26" s="560"/>
      <c r="L26" s="560"/>
      <c r="M26" s="559"/>
      <c r="N26" s="559"/>
      <c r="O26" s="505"/>
    </row>
    <row r="27" spans="1:15" ht="21" customHeight="1">
      <c r="A27" s="490" t="s">
        <v>77</v>
      </c>
      <c r="B27" s="499" t="s">
        <v>812</v>
      </c>
      <c r="C27" s="500">
        <f>SUM(C28:C43)</f>
        <v>3092027</v>
      </c>
      <c r="D27" s="500">
        <f>SUM(E27:O27)</f>
        <v>3092027</v>
      </c>
      <c r="E27" s="560"/>
      <c r="F27" s="560"/>
      <c r="G27" s="502">
        <v>24130</v>
      </c>
      <c r="H27" s="560"/>
      <c r="I27" s="502">
        <v>1741762</v>
      </c>
      <c r="J27" s="560"/>
      <c r="K27" s="560"/>
      <c r="L27" s="502">
        <v>534530</v>
      </c>
      <c r="M27" s="504">
        <v>93200</v>
      </c>
      <c r="N27" s="504">
        <v>278405</v>
      </c>
      <c r="O27" s="757">
        <v>420000</v>
      </c>
    </row>
    <row r="28" spans="1:15" ht="21" customHeight="1">
      <c r="A28" s="490"/>
      <c r="B28" s="501" t="s">
        <v>860</v>
      </c>
      <c r="C28" s="500">
        <v>34956</v>
      </c>
      <c r="D28" s="500"/>
      <c r="E28" s="560"/>
      <c r="F28" s="560"/>
      <c r="G28" s="560"/>
      <c r="H28" s="560"/>
      <c r="I28" s="502"/>
      <c r="J28" s="560"/>
      <c r="K28" s="560"/>
      <c r="L28" s="502"/>
      <c r="M28" s="504"/>
      <c r="N28" s="504"/>
      <c r="O28" s="757"/>
    </row>
    <row r="29" spans="1:15" ht="21" customHeight="1">
      <c r="A29" s="490"/>
      <c r="B29" s="501" t="s">
        <v>813</v>
      </c>
      <c r="C29" s="503">
        <v>57886</v>
      </c>
      <c r="D29" s="503">
        <f t="shared" si="2"/>
        <v>0</v>
      </c>
      <c r="E29" s="560"/>
      <c r="F29" s="560"/>
      <c r="G29" s="560"/>
      <c r="H29" s="560"/>
      <c r="I29" s="560"/>
      <c r="J29" s="560"/>
      <c r="K29" s="560"/>
      <c r="L29" s="560"/>
      <c r="M29" s="559"/>
      <c r="N29" s="559"/>
      <c r="O29" s="505"/>
    </row>
    <row r="30" spans="1:15" ht="21" customHeight="1">
      <c r="A30" s="490"/>
      <c r="B30" s="501" t="s">
        <v>814</v>
      </c>
      <c r="C30" s="503">
        <v>251600</v>
      </c>
      <c r="D30" s="503">
        <f t="shared" si="2"/>
        <v>0</v>
      </c>
      <c r="E30" s="560"/>
      <c r="F30" s="560"/>
      <c r="G30" s="560"/>
      <c r="H30" s="560"/>
      <c r="I30" s="560"/>
      <c r="J30" s="560"/>
      <c r="K30" s="560"/>
      <c r="L30" s="560"/>
      <c r="M30" s="559"/>
      <c r="N30" s="559"/>
      <c r="O30" s="505"/>
    </row>
    <row r="31" spans="1:15" ht="21" customHeight="1">
      <c r="A31" s="490"/>
      <c r="B31" s="501" t="s">
        <v>815</v>
      </c>
      <c r="C31" s="503">
        <v>172000</v>
      </c>
      <c r="D31" s="503">
        <f t="shared" si="2"/>
        <v>0</v>
      </c>
      <c r="E31" s="560"/>
      <c r="F31" s="560"/>
      <c r="G31" s="560"/>
      <c r="H31" s="560"/>
      <c r="I31" s="560"/>
      <c r="J31" s="560"/>
      <c r="K31" s="560"/>
      <c r="L31" s="560"/>
      <c r="M31" s="559"/>
      <c r="N31" s="559"/>
      <c r="O31" s="505"/>
    </row>
    <row r="32" spans="1:15" ht="21" customHeight="1">
      <c r="A32" s="490"/>
      <c r="B32" s="501" t="s">
        <v>816</v>
      </c>
      <c r="C32" s="503">
        <v>415000</v>
      </c>
      <c r="D32" s="503">
        <f t="shared" si="2"/>
        <v>0</v>
      </c>
      <c r="E32" s="560"/>
      <c r="F32" s="560"/>
      <c r="G32" s="560"/>
      <c r="H32" s="560"/>
      <c r="I32" s="560"/>
      <c r="J32" s="560"/>
      <c r="K32" s="560"/>
      <c r="L32" s="560"/>
      <c r="M32" s="559"/>
      <c r="N32" s="559"/>
      <c r="O32" s="505"/>
    </row>
    <row r="33" spans="1:15" ht="21" customHeight="1">
      <c r="A33" s="490"/>
      <c r="B33" s="501" t="s">
        <v>449</v>
      </c>
      <c r="C33" s="503">
        <v>153000</v>
      </c>
      <c r="D33" s="503">
        <f t="shared" si="2"/>
        <v>0</v>
      </c>
      <c r="E33" s="560"/>
      <c r="F33" s="560"/>
      <c r="G33" s="560"/>
      <c r="H33" s="560"/>
      <c r="I33" s="560"/>
      <c r="J33" s="560"/>
      <c r="K33" s="560"/>
      <c r="L33" s="560"/>
      <c r="M33" s="559"/>
      <c r="N33" s="559"/>
      <c r="O33" s="505"/>
    </row>
    <row r="34" spans="1:15" ht="21" customHeight="1">
      <c r="A34" s="490"/>
      <c r="B34" s="501" t="s">
        <v>450</v>
      </c>
      <c r="C34" s="503">
        <v>140000</v>
      </c>
      <c r="D34" s="503">
        <f t="shared" si="2"/>
        <v>0</v>
      </c>
      <c r="E34" s="560"/>
      <c r="F34" s="560"/>
      <c r="G34" s="560"/>
      <c r="H34" s="560"/>
      <c r="I34" s="560"/>
      <c r="J34" s="560"/>
      <c r="K34" s="560"/>
      <c r="L34" s="560"/>
      <c r="M34" s="559"/>
      <c r="N34" s="559"/>
      <c r="O34" s="505"/>
    </row>
    <row r="35" spans="1:15" ht="21" customHeight="1">
      <c r="A35" s="490"/>
      <c r="B35" s="501" t="s">
        <v>451</v>
      </c>
      <c r="C35" s="503">
        <v>70000</v>
      </c>
      <c r="D35" s="503">
        <f t="shared" si="2"/>
        <v>0</v>
      </c>
      <c r="E35" s="560"/>
      <c r="F35" s="560"/>
      <c r="G35" s="560"/>
      <c r="H35" s="560"/>
      <c r="I35" s="560"/>
      <c r="J35" s="560"/>
      <c r="K35" s="560"/>
      <c r="L35" s="560"/>
      <c r="M35" s="559"/>
      <c r="N35" s="559"/>
      <c r="O35" s="505"/>
    </row>
    <row r="36" spans="1:15" ht="21" customHeight="1">
      <c r="A36" s="490"/>
      <c r="B36" s="501" t="s">
        <v>452</v>
      </c>
      <c r="C36" s="503">
        <v>100000</v>
      </c>
      <c r="D36" s="503">
        <f t="shared" si="2"/>
        <v>0</v>
      </c>
      <c r="E36" s="560"/>
      <c r="F36" s="560"/>
      <c r="G36" s="560"/>
      <c r="H36" s="560"/>
      <c r="I36" s="560"/>
      <c r="J36" s="560"/>
      <c r="K36" s="560"/>
      <c r="L36" s="560"/>
      <c r="M36" s="559"/>
      <c r="N36" s="559"/>
      <c r="O36" s="505"/>
    </row>
    <row r="37" spans="1:15" ht="21" customHeight="1">
      <c r="A37" s="490"/>
      <c r="B37" s="501" t="s">
        <v>463</v>
      </c>
      <c r="C37" s="503">
        <v>110000</v>
      </c>
      <c r="D37" s="503">
        <f t="shared" si="2"/>
        <v>0</v>
      </c>
      <c r="E37" s="560"/>
      <c r="F37" s="560"/>
      <c r="G37" s="560"/>
      <c r="H37" s="560"/>
      <c r="I37" s="560"/>
      <c r="J37" s="560"/>
      <c r="K37" s="560"/>
      <c r="L37" s="560"/>
      <c r="M37" s="559"/>
      <c r="N37" s="559"/>
      <c r="O37" s="505"/>
    </row>
    <row r="38" spans="1:15" ht="21" customHeight="1">
      <c r="A38" s="490"/>
      <c r="B38" s="501" t="s">
        <v>464</v>
      </c>
      <c r="C38" s="503">
        <v>57886</v>
      </c>
      <c r="D38" s="503">
        <f t="shared" si="2"/>
        <v>0</v>
      </c>
      <c r="E38" s="560"/>
      <c r="F38" s="560"/>
      <c r="G38" s="560"/>
      <c r="H38" s="560"/>
      <c r="I38" s="560"/>
      <c r="J38" s="560"/>
      <c r="K38" s="560"/>
      <c r="L38" s="560"/>
      <c r="M38" s="559"/>
      <c r="N38" s="559"/>
      <c r="O38" s="505"/>
    </row>
    <row r="39" spans="1:15" ht="21" customHeight="1">
      <c r="A39" s="490"/>
      <c r="B39" s="501" t="s">
        <v>466</v>
      </c>
      <c r="C39" s="503">
        <v>1029589</v>
      </c>
      <c r="D39" s="503">
        <f t="shared" si="2"/>
        <v>0</v>
      </c>
      <c r="E39" s="560"/>
      <c r="F39" s="560"/>
      <c r="G39" s="560"/>
      <c r="H39" s="560"/>
      <c r="I39" s="560"/>
      <c r="J39" s="560"/>
      <c r="K39" s="560"/>
      <c r="L39" s="560"/>
      <c r="M39" s="559"/>
      <c r="N39" s="559"/>
      <c r="O39" s="505"/>
    </row>
    <row r="40" spans="1:15" ht="21" customHeight="1">
      <c r="A40" s="490"/>
      <c r="B40" s="501" t="s">
        <v>847</v>
      </c>
      <c r="C40" s="503">
        <v>66008</v>
      </c>
      <c r="D40" s="503"/>
      <c r="E40" s="560"/>
      <c r="F40" s="560"/>
      <c r="G40" s="560"/>
      <c r="H40" s="560"/>
      <c r="I40" s="560"/>
      <c r="J40" s="560"/>
      <c r="K40" s="560"/>
      <c r="L40" s="560"/>
      <c r="M40" s="559"/>
      <c r="N40" s="559"/>
      <c r="O40" s="505"/>
    </row>
    <row r="41" spans="1:15" ht="21" customHeight="1">
      <c r="A41" s="490"/>
      <c r="B41" s="501" t="s">
        <v>470</v>
      </c>
      <c r="C41" s="503">
        <v>383436</v>
      </c>
      <c r="D41" s="503">
        <f t="shared" si="2"/>
        <v>0</v>
      </c>
      <c r="E41" s="560"/>
      <c r="F41" s="560"/>
      <c r="G41" s="560"/>
      <c r="H41" s="560"/>
      <c r="I41" s="560"/>
      <c r="J41" s="560"/>
      <c r="K41" s="560"/>
      <c r="L41" s="560"/>
      <c r="M41" s="559"/>
      <c r="N41" s="559"/>
      <c r="O41" s="505"/>
    </row>
    <row r="42" spans="1:15" ht="21" customHeight="1">
      <c r="A42" s="490"/>
      <c r="B42" s="501" t="s">
        <v>846</v>
      </c>
      <c r="C42" s="503">
        <v>25666</v>
      </c>
      <c r="D42" s="503"/>
      <c r="E42" s="560"/>
      <c r="F42" s="560"/>
      <c r="G42" s="560"/>
      <c r="H42" s="560"/>
      <c r="I42" s="560"/>
      <c r="J42" s="560"/>
      <c r="K42" s="560"/>
      <c r="L42" s="560"/>
      <c r="M42" s="559"/>
      <c r="N42" s="559"/>
      <c r="O42" s="505"/>
    </row>
    <row r="43" spans="1:15" ht="21" customHeight="1">
      <c r="A43" s="490"/>
      <c r="B43" s="501" t="s">
        <v>637</v>
      </c>
      <c r="C43" s="503">
        <v>25000</v>
      </c>
      <c r="D43" s="503"/>
      <c r="E43" s="560"/>
      <c r="F43" s="560"/>
      <c r="G43" s="560"/>
      <c r="H43" s="560"/>
      <c r="I43" s="560"/>
      <c r="J43" s="560"/>
      <c r="K43" s="560"/>
      <c r="L43" s="560"/>
      <c r="M43" s="559"/>
      <c r="N43" s="559"/>
      <c r="O43" s="505"/>
    </row>
    <row r="44" spans="1:15" ht="21" customHeight="1">
      <c r="A44" s="490" t="s">
        <v>605</v>
      </c>
      <c r="B44" s="499" t="s">
        <v>817</v>
      </c>
      <c r="C44" s="503"/>
      <c r="D44" s="500">
        <f t="shared" si="2"/>
        <v>0</v>
      </c>
      <c r="E44" s="560"/>
      <c r="F44" s="560"/>
      <c r="G44" s="560"/>
      <c r="H44" s="560"/>
      <c r="I44" s="560"/>
      <c r="J44" s="560"/>
      <c r="K44" s="560"/>
      <c r="L44" s="560"/>
      <c r="M44" s="559"/>
      <c r="N44" s="559"/>
      <c r="O44" s="505"/>
    </row>
    <row r="45" spans="1:15" ht="21" customHeight="1">
      <c r="A45" s="490" t="s">
        <v>606</v>
      </c>
      <c r="B45" s="499" t="s">
        <v>818</v>
      </c>
      <c r="C45" s="503"/>
      <c r="D45" s="500">
        <f t="shared" si="2"/>
        <v>0</v>
      </c>
      <c r="E45" s="560"/>
      <c r="F45" s="560"/>
      <c r="G45" s="560"/>
      <c r="H45" s="560"/>
      <c r="I45" s="560"/>
      <c r="J45" s="560"/>
      <c r="K45" s="560"/>
      <c r="L45" s="560"/>
      <c r="M45" s="559"/>
      <c r="N45" s="559"/>
      <c r="O45" s="505"/>
    </row>
    <row r="46" spans="1:15" ht="21" customHeight="1">
      <c r="A46" s="490" t="s">
        <v>608</v>
      </c>
      <c r="B46" s="499" t="s">
        <v>819</v>
      </c>
      <c r="C46" s="503"/>
      <c r="D46" s="500">
        <f t="shared" si="2"/>
        <v>0</v>
      </c>
      <c r="E46" s="560"/>
      <c r="F46" s="560"/>
      <c r="G46" s="560"/>
      <c r="H46" s="560"/>
      <c r="I46" s="560"/>
      <c r="J46" s="560"/>
      <c r="K46" s="560"/>
      <c r="L46" s="560"/>
      <c r="M46" s="559"/>
      <c r="N46" s="559"/>
      <c r="O46" s="505"/>
    </row>
    <row r="47" spans="1:15" ht="21" customHeight="1">
      <c r="A47" s="490" t="s">
        <v>610</v>
      </c>
      <c r="B47" s="499" t="s">
        <v>820</v>
      </c>
      <c r="C47" s="500">
        <f>SUM(C48:C53)</f>
        <v>156428</v>
      </c>
      <c r="D47" s="500">
        <f t="shared" si="2"/>
        <v>156428</v>
      </c>
      <c r="E47" s="502">
        <v>25151</v>
      </c>
      <c r="F47" s="560"/>
      <c r="G47" s="502">
        <v>16562</v>
      </c>
      <c r="H47" s="560"/>
      <c r="I47" s="560"/>
      <c r="J47" s="560"/>
      <c r="K47" s="560"/>
      <c r="L47" s="502">
        <v>2475</v>
      </c>
      <c r="M47" s="504">
        <v>112240</v>
      </c>
      <c r="N47" s="559"/>
      <c r="O47" s="505"/>
    </row>
    <row r="48" spans="1:15" ht="21" customHeight="1">
      <c r="A48" s="490"/>
      <c r="B48" s="501" t="s">
        <v>411</v>
      </c>
      <c r="C48" s="503">
        <v>10553</v>
      </c>
      <c r="D48" s="503"/>
      <c r="E48" s="560"/>
      <c r="F48" s="560"/>
      <c r="G48" s="560"/>
      <c r="H48" s="560"/>
      <c r="I48" s="560"/>
      <c r="J48" s="560"/>
      <c r="K48" s="560"/>
      <c r="L48" s="560"/>
      <c r="M48" s="559"/>
      <c r="N48" s="559"/>
      <c r="O48" s="505"/>
    </row>
    <row r="49" spans="1:15" ht="21" customHeight="1">
      <c r="A49" s="490"/>
      <c r="B49" s="501" t="s">
        <v>410</v>
      </c>
      <c r="C49" s="503">
        <v>400</v>
      </c>
      <c r="D49" s="503"/>
      <c r="E49" s="560"/>
      <c r="F49" s="560"/>
      <c r="G49" s="560"/>
      <c r="H49" s="560"/>
      <c r="I49" s="560"/>
      <c r="J49" s="560"/>
      <c r="K49" s="560"/>
      <c r="L49" s="560"/>
      <c r="M49" s="559"/>
      <c r="N49" s="559"/>
      <c r="O49" s="505"/>
    </row>
    <row r="50" spans="1:15" ht="21" customHeight="1">
      <c r="A50" s="490"/>
      <c r="B50" s="501" t="s">
        <v>408</v>
      </c>
      <c r="C50" s="503">
        <v>62000</v>
      </c>
      <c r="D50" s="503"/>
      <c r="E50" s="560"/>
      <c r="F50" s="560"/>
      <c r="G50" s="560"/>
      <c r="H50" s="560"/>
      <c r="I50" s="560"/>
      <c r="J50" s="560"/>
      <c r="K50" s="560"/>
      <c r="L50" s="560"/>
      <c r="M50" s="559"/>
      <c r="N50" s="559"/>
      <c r="O50" s="505"/>
    </row>
    <row r="51" spans="1:15" ht="21" customHeight="1">
      <c r="A51" s="490"/>
      <c r="B51" s="501" t="s">
        <v>409</v>
      </c>
      <c r="C51" s="503">
        <v>8475</v>
      </c>
      <c r="D51" s="503"/>
      <c r="E51" s="560"/>
      <c r="F51" s="560"/>
      <c r="G51" s="560"/>
      <c r="H51" s="560"/>
      <c r="I51" s="560"/>
      <c r="J51" s="560"/>
      <c r="K51" s="560"/>
      <c r="L51" s="560"/>
      <c r="M51" s="559"/>
      <c r="N51" s="559"/>
      <c r="O51" s="505"/>
    </row>
    <row r="52" spans="1:15" ht="21" customHeight="1">
      <c r="A52" s="490"/>
      <c r="B52" s="501" t="s">
        <v>435</v>
      </c>
      <c r="C52" s="503">
        <v>60000</v>
      </c>
      <c r="D52" s="503"/>
      <c r="E52" s="560"/>
      <c r="F52" s="560"/>
      <c r="G52" s="560"/>
      <c r="H52" s="560"/>
      <c r="I52" s="560"/>
      <c r="J52" s="560"/>
      <c r="K52" s="560"/>
      <c r="L52" s="560"/>
      <c r="M52" s="559"/>
      <c r="N52" s="559"/>
      <c r="O52" s="505"/>
    </row>
    <row r="53" spans="1:15" ht="21" customHeight="1">
      <c r="A53" s="490"/>
      <c r="B53" s="501" t="s">
        <v>474</v>
      </c>
      <c r="C53" s="503">
        <v>15000</v>
      </c>
      <c r="D53" s="503"/>
      <c r="E53" s="560"/>
      <c r="F53" s="560"/>
      <c r="G53" s="560"/>
      <c r="H53" s="560"/>
      <c r="I53" s="560"/>
      <c r="J53" s="560"/>
      <c r="K53" s="560"/>
      <c r="L53" s="560"/>
      <c r="M53" s="559"/>
      <c r="N53" s="559"/>
      <c r="O53" s="505"/>
    </row>
    <row r="54" spans="1:15" ht="21" customHeight="1">
      <c r="A54" s="490" t="s">
        <v>612</v>
      </c>
      <c r="B54" s="499" t="s">
        <v>821</v>
      </c>
      <c r="C54" s="500">
        <f>SUM(C55:C64)</f>
        <v>991602</v>
      </c>
      <c r="D54" s="500">
        <f>SUM(E54:O54)</f>
        <v>991602</v>
      </c>
      <c r="E54" s="502">
        <v>611022</v>
      </c>
      <c r="F54" s="560"/>
      <c r="G54" s="500">
        <f>SUM(G55:G63)</f>
        <v>66121</v>
      </c>
      <c r="H54" s="560"/>
      <c r="I54" s="560"/>
      <c r="J54" s="560"/>
      <c r="K54" s="560"/>
      <c r="L54" s="502">
        <v>34891</v>
      </c>
      <c r="M54" s="504">
        <v>279568</v>
      </c>
      <c r="N54" s="559"/>
      <c r="O54" s="505"/>
    </row>
    <row r="55" spans="1:15" ht="21" customHeight="1">
      <c r="A55" s="490"/>
      <c r="B55" s="501" t="s">
        <v>516</v>
      </c>
      <c r="C55" s="503">
        <v>127039</v>
      </c>
      <c r="D55" s="500"/>
      <c r="E55" s="502"/>
      <c r="F55" s="560"/>
      <c r="G55" s="560">
        <v>5842</v>
      </c>
      <c r="H55" s="560"/>
      <c r="I55" s="560"/>
      <c r="J55" s="560"/>
      <c r="K55" s="560"/>
      <c r="L55" s="560"/>
      <c r="M55" s="559"/>
      <c r="N55" s="559"/>
      <c r="O55" s="505"/>
    </row>
    <row r="56" spans="1:15" ht="21" customHeight="1">
      <c r="A56" s="490"/>
      <c r="B56" s="501" t="s">
        <v>517</v>
      </c>
      <c r="C56" s="503">
        <v>134138</v>
      </c>
      <c r="D56" s="500"/>
      <c r="E56" s="502"/>
      <c r="F56" s="560"/>
      <c r="G56" s="560">
        <v>8100</v>
      </c>
      <c r="H56" s="560"/>
      <c r="I56" s="560"/>
      <c r="J56" s="560"/>
      <c r="K56" s="560"/>
      <c r="L56" s="560"/>
      <c r="M56" s="559"/>
      <c r="N56" s="559"/>
      <c r="O56" s="505"/>
    </row>
    <row r="57" spans="1:15" ht="21" customHeight="1">
      <c r="A57" s="490"/>
      <c r="B57" s="501" t="s">
        <v>518</v>
      </c>
      <c r="C57" s="503">
        <v>77796</v>
      </c>
      <c r="D57" s="500"/>
      <c r="E57" s="502"/>
      <c r="F57" s="560"/>
      <c r="G57" s="560">
        <v>5900</v>
      </c>
      <c r="H57" s="560"/>
      <c r="I57" s="560"/>
      <c r="J57" s="560"/>
      <c r="K57" s="560"/>
      <c r="L57" s="560"/>
      <c r="M57" s="559"/>
      <c r="N57" s="559"/>
      <c r="O57" s="505"/>
    </row>
    <row r="58" spans="1:15" ht="21" customHeight="1">
      <c r="A58" s="490"/>
      <c r="B58" s="501" t="s">
        <v>267</v>
      </c>
      <c r="C58" s="503">
        <v>111835</v>
      </c>
      <c r="D58" s="500"/>
      <c r="E58" s="502"/>
      <c r="F58" s="560"/>
      <c r="G58" s="560">
        <v>6520</v>
      </c>
      <c r="H58" s="560"/>
      <c r="I58" s="560"/>
      <c r="J58" s="560"/>
      <c r="K58" s="560"/>
      <c r="L58" s="560"/>
      <c r="M58" s="559"/>
      <c r="N58" s="559"/>
      <c r="O58" s="505"/>
    </row>
    <row r="59" spans="1:15" ht="21" customHeight="1">
      <c r="A59" s="490"/>
      <c r="B59" s="501" t="s">
        <v>519</v>
      </c>
      <c r="C59" s="503">
        <v>245907</v>
      </c>
      <c r="D59" s="500"/>
      <c r="E59" s="502"/>
      <c r="F59" s="560"/>
      <c r="G59" s="560">
        <v>14799</v>
      </c>
      <c r="H59" s="560"/>
      <c r="I59" s="560"/>
      <c r="J59" s="560"/>
      <c r="K59" s="560"/>
      <c r="L59" s="560"/>
      <c r="M59" s="559"/>
      <c r="N59" s="559"/>
      <c r="O59" s="505"/>
    </row>
    <row r="60" spans="1:15" ht="21" customHeight="1">
      <c r="A60" s="490"/>
      <c r="B60" s="501" t="s">
        <v>520</v>
      </c>
      <c r="C60" s="503">
        <v>107011</v>
      </c>
      <c r="D60" s="500"/>
      <c r="E60" s="502"/>
      <c r="F60" s="560"/>
      <c r="G60" s="560">
        <v>6391</v>
      </c>
      <c r="H60" s="560"/>
      <c r="I60" s="560"/>
      <c r="J60" s="560"/>
      <c r="K60" s="560"/>
      <c r="L60" s="560"/>
      <c r="M60" s="559"/>
      <c r="N60" s="559"/>
      <c r="O60" s="505"/>
    </row>
    <row r="61" spans="1:15" ht="21" customHeight="1">
      <c r="A61" s="490"/>
      <c r="B61" s="501" t="s">
        <v>521</v>
      </c>
      <c r="C61" s="503">
        <v>59846</v>
      </c>
      <c r="D61" s="500"/>
      <c r="E61" s="502"/>
      <c r="F61" s="560"/>
      <c r="G61" s="560">
        <v>6080</v>
      </c>
      <c r="H61" s="560"/>
      <c r="I61" s="560"/>
      <c r="J61" s="560"/>
      <c r="K61" s="560"/>
      <c r="L61" s="560"/>
      <c r="M61" s="559"/>
      <c r="N61" s="559"/>
      <c r="O61" s="505"/>
    </row>
    <row r="62" spans="1:15" ht="21" customHeight="1">
      <c r="A62" s="490"/>
      <c r="B62" s="501" t="s">
        <v>522</v>
      </c>
      <c r="C62" s="503">
        <v>58559</v>
      </c>
      <c r="D62" s="500"/>
      <c r="E62" s="502"/>
      <c r="F62" s="560"/>
      <c r="G62" s="560">
        <v>6316</v>
      </c>
      <c r="H62" s="560"/>
      <c r="I62" s="560"/>
      <c r="J62" s="560"/>
      <c r="K62" s="560"/>
      <c r="L62" s="560"/>
      <c r="M62" s="559"/>
      <c r="N62" s="559"/>
      <c r="O62" s="505"/>
    </row>
    <row r="63" spans="1:15" ht="21" customHeight="1">
      <c r="A63" s="490"/>
      <c r="B63" s="501" t="s">
        <v>523</v>
      </c>
      <c r="C63" s="503">
        <v>60156</v>
      </c>
      <c r="D63" s="500"/>
      <c r="E63" s="502"/>
      <c r="F63" s="560"/>
      <c r="G63" s="560">
        <v>6173</v>
      </c>
      <c r="H63" s="560"/>
      <c r="I63" s="560"/>
      <c r="J63" s="560"/>
      <c r="K63" s="560"/>
      <c r="L63" s="560"/>
      <c r="M63" s="559"/>
      <c r="N63" s="559"/>
      <c r="O63" s="505"/>
    </row>
    <row r="64" spans="1:15" ht="21" customHeight="1">
      <c r="A64" s="490"/>
      <c r="B64" s="501" t="s">
        <v>848</v>
      </c>
      <c r="C64" s="503">
        <v>9315</v>
      </c>
      <c r="D64" s="500"/>
      <c r="E64" s="502"/>
      <c r="F64" s="560"/>
      <c r="G64" s="560"/>
      <c r="H64" s="560"/>
      <c r="I64" s="560"/>
      <c r="J64" s="560"/>
      <c r="K64" s="560"/>
      <c r="L64" s="560"/>
      <c r="M64" s="559"/>
      <c r="N64" s="559"/>
      <c r="O64" s="505"/>
    </row>
    <row r="65" spans="1:15" ht="21" customHeight="1">
      <c r="A65" s="490" t="s">
        <v>614</v>
      </c>
      <c r="B65" s="499" t="s">
        <v>822</v>
      </c>
      <c r="C65" s="500">
        <f>SUM(C66:C85)</f>
        <v>222976</v>
      </c>
      <c r="D65" s="500">
        <f>SUM(E65:O65)</f>
        <v>222976</v>
      </c>
      <c r="E65" s="502">
        <v>220451</v>
      </c>
      <c r="F65" s="560"/>
      <c r="G65" s="560"/>
      <c r="H65" s="502">
        <v>2098</v>
      </c>
      <c r="I65" s="560"/>
      <c r="J65" s="560"/>
      <c r="K65" s="560"/>
      <c r="L65" s="502">
        <v>427</v>
      </c>
      <c r="M65" s="504"/>
      <c r="N65" s="559"/>
      <c r="O65" s="505"/>
    </row>
    <row r="66" spans="1:15" ht="21" customHeight="1">
      <c r="A66" s="561"/>
      <c r="B66" s="501" t="s">
        <v>387</v>
      </c>
      <c r="C66" s="503">
        <v>18500</v>
      </c>
      <c r="D66" s="503"/>
      <c r="E66" s="560"/>
      <c r="F66" s="560"/>
      <c r="G66" s="560"/>
      <c r="H66" s="560"/>
      <c r="I66" s="560"/>
      <c r="J66" s="560"/>
      <c r="K66" s="560"/>
      <c r="L66" s="560"/>
      <c r="M66" s="559"/>
      <c r="N66" s="559"/>
      <c r="O66" s="505"/>
    </row>
    <row r="67" spans="1:15" ht="21" customHeight="1">
      <c r="A67" s="561"/>
      <c r="B67" s="501" t="s">
        <v>388</v>
      </c>
      <c r="C67" s="503">
        <v>21738</v>
      </c>
      <c r="D67" s="503"/>
      <c r="E67" s="560"/>
      <c r="F67" s="560"/>
      <c r="G67" s="560"/>
      <c r="H67" s="560"/>
      <c r="I67" s="560"/>
      <c r="J67" s="560"/>
      <c r="K67" s="560"/>
      <c r="L67" s="560"/>
      <c r="M67" s="559"/>
      <c r="N67" s="559"/>
      <c r="O67" s="505"/>
    </row>
    <row r="68" spans="1:15" ht="21" customHeight="1">
      <c r="A68" s="561"/>
      <c r="B68" s="501" t="s">
        <v>389</v>
      </c>
      <c r="C68" s="503">
        <v>10007</v>
      </c>
      <c r="D68" s="503"/>
      <c r="E68" s="560"/>
      <c r="F68" s="560"/>
      <c r="G68" s="560"/>
      <c r="H68" s="560"/>
      <c r="I68" s="560"/>
      <c r="J68" s="560"/>
      <c r="K68" s="560"/>
      <c r="L68" s="560"/>
      <c r="M68" s="559"/>
      <c r="N68" s="559"/>
      <c r="O68" s="505"/>
    </row>
    <row r="69" spans="1:15" ht="21" customHeight="1">
      <c r="A69" s="561"/>
      <c r="B69" s="501" t="s">
        <v>390</v>
      </c>
      <c r="C69" s="503">
        <v>75979</v>
      </c>
      <c r="D69" s="503"/>
      <c r="E69" s="560"/>
      <c r="F69" s="560"/>
      <c r="G69" s="560"/>
      <c r="H69" s="560"/>
      <c r="I69" s="560"/>
      <c r="J69" s="560"/>
      <c r="K69" s="560"/>
      <c r="L69" s="560"/>
      <c r="M69" s="559"/>
      <c r="N69" s="559"/>
      <c r="O69" s="505"/>
    </row>
    <row r="70" spans="1:15" ht="21" customHeight="1">
      <c r="A70" s="561"/>
      <c r="B70" s="501" t="s">
        <v>391</v>
      </c>
      <c r="C70" s="503">
        <v>19833</v>
      </c>
      <c r="D70" s="503"/>
      <c r="E70" s="560"/>
      <c r="F70" s="560"/>
      <c r="G70" s="560"/>
      <c r="H70" s="560"/>
      <c r="I70" s="560"/>
      <c r="J70" s="560"/>
      <c r="K70" s="560"/>
      <c r="L70" s="560"/>
      <c r="M70" s="559"/>
      <c r="N70" s="559"/>
      <c r="O70" s="505"/>
    </row>
    <row r="71" spans="1:15" ht="21" customHeight="1">
      <c r="A71" s="561"/>
      <c r="B71" s="501" t="s">
        <v>392</v>
      </c>
      <c r="C71" s="503">
        <v>25000</v>
      </c>
      <c r="D71" s="503"/>
      <c r="E71" s="560"/>
      <c r="F71" s="560"/>
      <c r="G71" s="560"/>
      <c r="H71" s="560"/>
      <c r="I71" s="560"/>
      <c r="J71" s="560"/>
      <c r="K71" s="560"/>
      <c r="L71" s="560"/>
      <c r="M71" s="559"/>
      <c r="N71" s="559"/>
      <c r="O71" s="505"/>
    </row>
    <row r="72" spans="1:15" ht="21" customHeight="1">
      <c r="A72" s="561"/>
      <c r="B72" s="501" t="s">
        <v>393</v>
      </c>
      <c r="C72" s="503">
        <v>13700</v>
      </c>
      <c r="D72" s="503"/>
      <c r="E72" s="560"/>
      <c r="F72" s="560"/>
      <c r="G72" s="560"/>
      <c r="H72" s="560"/>
      <c r="I72" s="560"/>
      <c r="J72" s="560"/>
      <c r="K72" s="560"/>
      <c r="L72" s="560"/>
      <c r="M72" s="559"/>
      <c r="N72" s="559"/>
      <c r="O72" s="505"/>
    </row>
    <row r="73" spans="1:15" ht="21" customHeight="1">
      <c r="A73" s="561"/>
      <c r="B73" s="501" t="s">
        <v>394</v>
      </c>
      <c r="C73" s="503">
        <v>13686</v>
      </c>
      <c r="D73" s="503"/>
      <c r="E73" s="560"/>
      <c r="F73" s="560"/>
      <c r="G73" s="560"/>
      <c r="H73" s="560"/>
      <c r="I73" s="560"/>
      <c r="J73" s="560"/>
      <c r="K73" s="560"/>
      <c r="L73" s="560"/>
      <c r="M73" s="559"/>
      <c r="N73" s="559"/>
      <c r="O73" s="505"/>
    </row>
    <row r="74" spans="1:15" ht="21" customHeight="1">
      <c r="A74" s="561"/>
      <c r="B74" s="501" t="s">
        <v>849</v>
      </c>
      <c r="C74" s="503">
        <v>113</v>
      </c>
      <c r="D74" s="503"/>
      <c r="E74" s="560"/>
      <c r="F74" s="560"/>
      <c r="G74" s="560"/>
      <c r="H74" s="560"/>
      <c r="I74" s="560"/>
      <c r="J74" s="560"/>
      <c r="K74" s="560"/>
      <c r="L74" s="560"/>
      <c r="M74" s="559"/>
      <c r="N74" s="559"/>
      <c r="O74" s="505"/>
    </row>
    <row r="75" spans="1:15" ht="21" customHeight="1">
      <c r="A75" s="561"/>
      <c r="B75" s="501" t="s">
        <v>395</v>
      </c>
      <c r="C75" s="503">
        <v>7238</v>
      </c>
      <c r="D75" s="503"/>
      <c r="E75" s="560"/>
      <c r="F75" s="560"/>
      <c r="G75" s="560"/>
      <c r="H75" s="560"/>
      <c r="I75" s="560"/>
      <c r="J75" s="560"/>
      <c r="K75" s="560"/>
      <c r="L75" s="560"/>
      <c r="M75" s="559"/>
      <c r="N75" s="559"/>
      <c r="O75" s="505"/>
    </row>
    <row r="76" spans="1:15" ht="21" customHeight="1">
      <c r="A76" s="561"/>
      <c r="B76" s="501" t="s">
        <v>396</v>
      </c>
      <c r="C76" s="503">
        <v>1114</v>
      </c>
      <c r="D76" s="503"/>
      <c r="E76" s="560"/>
      <c r="F76" s="560"/>
      <c r="G76" s="560"/>
      <c r="H76" s="560"/>
      <c r="I76" s="560"/>
      <c r="J76" s="560"/>
      <c r="K76" s="560"/>
      <c r="L76" s="560"/>
      <c r="M76" s="559"/>
      <c r="N76" s="559"/>
      <c r="O76" s="505"/>
    </row>
    <row r="77" spans="1:15" ht="21" customHeight="1">
      <c r="A77" s="561"/>
      <c r="B77" s="501" t="s">
        <v>398</v>
      </c>
      <c r="C77" s="503">
        <v>4000</v>
      </c>
      <c r="D77" s="503"/>
      <c r="E77" s="560"/>
      <c r="F77" s="560"/>
      <c r="G77" s="560"/>
      <c r="H77" s="560"/>
      <c r="I77" s="560"/>
      <c r="J77" s="560"/>
      <c r="K77" s="560"/>
      <c r="L77" s="560"/>
      <c r="M77" s="559"/>
      <c r="N77" s="559"/>
      <c r="O77" s="505"/>
    </row>
    <row r="78" spans="1:15" ht="21" customHeight="1">
      <c r="A78" s="561"/>
      <c r="B78" s="501" t="s">
        <v>399</v>
      </c>
      <c r="C78" s="503">
        <v>1084</v>
      </c>
      <c r="D78" s="503"/>
      <c r="E78" s="560"/>
      <c r="F78" s="560"/>
      <c r="G78" s="560"/>
      <c r="H78" s="560"/>
      <c r="I78" s="560"/>
      <c r="J78" s="560"/>
      <c r="K78" s="560"/>
      <c r="L78" s="560"/>
      <c r="M78" s="559"/>
      <c r="N78" s="559"/>
      <c r="O78" s="505"/>
    </row>
    <row r="79" spans="1:15" ht="21" customHeight="1">
      <c r="A79" s="561"/>
      <c r="B79" s="501" t="s">
        <v>400</v>
      </c>
      <c r="C79" s="503">
        <v>880</v>
      </c>
      <c r="D79" s="503"/>
      <c r="E79" s="560"/>
      <c r="F79" s="560"/>
      <c r="G79" s="560"/>
      <c r="H79" s="560"/>
      <c r="I79" s="560"/>
      <c r="J79" s="560"/>
      <c r="K79" s="560"/>
      <c r="L79" s="560"/>
      <c r="M79" s="559"/>
      <c r="N79" s="559"/>
      <c r="O79" s="505"/>
    </row>
    <row r="80" spans="1:15" ht="21" customHeight="1">
      <c r="A80" s="561"/>
      <c r="B80" s="501" t="s">
        <v>403</v>
      </c>
      <c r="C80" s="503">
        <v>300</v>
      </c>
      <c r="D80" s="503"/>
      <c r="E80" s="560"/>
      <c r="F80" s="560"/>
      <c r="G80" s="560"/>
      <c r="H80" s="560"/>
      <c r="I80" s="560"/>
      <c r="J80" s="560"/>
      <c r="K80" s="560"/>
      <c r="L80" s="560"/>
      <c r="M80" s="559"/>
      <c r="N80" s="559"/>
      <c r="O80" s="505"/>
    </row>
    <row r="81" spans="1:15" ht="21" customHeight="1">
      <c r="A81" s="561"/>
      <c r="B81" s="501" t="s">
        <v>404</v>
      </c>
      <c r="C81" s="503">
        <v>3733</v>
      </c>
      <c r="D81" s="503"/>
      <c r="E81" s="560"/>
      <c r="F81" s="560"/>
      <c r="G81" s="560"/>
      <c r="H81" s="560"/>
      <c r="I81" s="560"/>
      <c r="J81" s="560"/>
      <c r="K81" s="560"/>
      <c r="L81" s="560"/>
      <c r="M81" s="559"/>
      <c r="N81" s="559"/>
      <c r="O81" s="505"/>
    </row>
    <row r="82" spans="1:15" ht="21" customHeight="1">
      <c r="A82" s="561"/>
      <c r="B82" s="501" t="s">
        <v>406</v>
      </c>
      <c r="C82" s="503">
        <v>2000</v>
      </c>
      <c r="D82" s="503"/>
      <c r="E82" s="560"/>
      <c r="F82" s="560"/>
      <c r="G82" s="560"/>
      <c r="H82" s="560"/>
      <c r="I82" s="560"/>
      <c r="J82" s="560"/>
      <c r="K82" s="560"/>
      <c r="L82" s="560"/>
      <c r="M82" s="559"/>
      <c r="N82" s="559"/>
      <c r="O82" s="505"/>
    </row>
    <row r="83" spans="1:15" ht="21" customHeight="1">
      <c r="A83" s="561"/>
      <c r="B83" s="501" t="s">
        <v>407</v>
      </c>
      <c r="C83" s="503">
        <v>1427</v>
      </c>
      <c r="D83" s="503"/>
      <c r="E83" s="560"/>
      <c r="F83" s="560"/>
      <c r="G83" s="560"/>
      <c r="H83" s="560"/>
      <c r="I83" s="560"/>
      <c r="J83" s="560"/>
      <c r="K83" s="560"/>
      <c r="L83" s="560"/>
      <c r="M83" s="559"/>
      <c r="N83" s="559"/>
      <c r="O83" s="505"/>
    </row>
    <row r="84" spans="1:15" ht="21" customHeight="1">
      <c r="A84" s="561"/>
      <c r="B84" s="501" t="s">
        <v>850</v>
      </c>
      <c r="C84" s="503">
        <v>644</v>
      </c>
      <c r="D84" s="503"/>
      <c r="E84" s="560"/>
      <c r="F84" s="560"/>
      <c r="G84" s="560"/>
      <c r="H84" s="560"/>
      <c r="I84" s="560"/>
      <c r="J84" s="560"/>
      <c r="K84" s="560"/>
      <c r="L84" s="560"/>
      <c r="M84" s="559"/>
      <c r="N84" s="559"/>
      <c r="O84" s="505"/>
    </row>
    <row r="85" spans="1:15" ht="21" customHeight="1">
      <c r="A85" s="561"/>
      <c r="B85" s="501" t="s">
        <v>475</v>
      </c>
      <c r="C85" s="503">
        <v>2000</v>
      </c>
      <c r="D85" s="503"/>
      <c r="E85" s="560"/>
      <c r="F85" s="560"/>
      <c r="G85" s="560"/>
      <c r="H85" s="560"/>
      <c r="I85" s="560"/>
      <c r="J85" s="560"/>
      <c r="K85" s="560"/>
      <c r="L85" s="560"/>
      <c r="M85" s="559"/>
      <c r="N85" s="559"/>
      <c r="O85" s="505"/>
    </row>
    <row r="86" spans="1:15" ht="21" customHeight="1">
      <c r="A86" s="490" t="s">
        <v>616</v>
      </c>
      <c r="B86" s="499" t="s">
        <v>823</v>
      </c>
      <c r="C86" s="500">
        <f>SUM(C87:C88)</f>
        <v>2027</v>
      </c>
      <c r="D86" s="500">
        <f>SUM(E86:N86)</f>
        <v>2027</v>
      </c>
      <c r="E86" s="560"/>
      <c r="F86" s="560"/>
      <c r="G86" s="502"/>
      <c r="H86" s="560"/>
      <c r="I86" s="560"/>
      <c r="J86" s="560"/>
      <c r="K86" s="560"/>
      <c r="L86" s="560"/>
      <c r="M86" s="504">
        <v>2027</v>
      </c>
      <c r="N86" s="559"/>
      <c r="O86" s="505"/>
    </row>
    <row r="87" spans="1:15" ht="21" customHeight="1">
      <c r="A87" s="490"/>
      <c r="B87" s="501" t="s">
        <v>401</v>
      </c>
      <c r="C87" s="503">
        <v>1000</v>
      </c>
      <c r="D87" s="503"/>
      <c r="E87" s="560"/>
      <c r="F87" s="560"/>
      <c r="G87" s="560"/>
      <c r="H87" s="560"/>
      <c r="I87" s="560"/>
      <c r="J87" s="560"/>
      <c r="K87" s="560"/>
      <c r="L87" s="560"/>
      <c r="M87" s="559"/>
      <c r="N87" s="559"/>
      <c r="O87" s="505"/>
    </row>
    <row r="88" spans="1:15" ht="21" customHeight="1">
      <c r="A88" s="490"/>
      <c r="B88" s="501" t="s">
        <v>402</v>
      </c>
      <c r="C88" s="503">
        <v>1027</v>
      </c>
      <c r="D88" s="503"/>
      <c r="E88" s="560"/>
      <c r="F88" s="560"/>
      <c r="G88" s="560"/>
      <c r="H88" s="560"/>
      <c r="I88" s="560"/>
      <c r="J88" s="560"/>
      <c r="K88" s="560"/>
      <c r="L88" s="560"/>
      <c r="M88" s="559"/>
      <c r="N88" s="559"/>
      <c r="O88" s="505"/>
    </row>
    <row r="89" spans="1:15" ht="21" customHeight="1">
      <c r="A89" s="490" t="s">
        <v>824</v>
      </c>
      <c r="B89" s="499" t="s">
        <v>825</v>
      </c>
      <c r="C89" s="500">
        <f>SUM(C90:C102)</f>
        <v>171880</v>
      </c>
      <c r="D89" s="500">
        <f>SUM(E89:N89)</f>
        <v>171880</v>
      </c>
      <c r="E89" s="502">
        <v>22037</v>
      </c>
      <c r="F89" s="502">
        <v>92900</v>
      </c>
      <c r="G89" s="502">
        <v>10</v>
      </c>
      <c r="H89" s="560"/>
      <c r="I89" s="560"/>
      <c r="J89" s="560"/>
      <c r="K89" s="560"/>
      <c r="L89" s="502">
        <v>5052</v>
      </c>
      <c r="M89" s="504">
        <v>51881</v>
      </c>
      <c r="N89" s="559"/>
      <c r="O89" s="505"/>
    </row>
    <row r="90" spans="1:15" ht="21" customHeight="1">
      <c r="A90" s="561"/>
      <c r="B90" s="501" t="s">
        <v>524</v>
      </c>
      <c r="C90" s="503">
        <v>18500</v>
      </c>
      <c r="D90" s="503"/>
      <c r="E90" s="560"/>
      <c r="F90" s="560"/>
      <c r="G90" s="560"/>
      <c r="H90" s="560"/>
      <c r="I90" s="560"/>
      <c r="J90" s="560"/>
      <c r="K90" s="560"/>
      <c r="L90" s="560"/>
      <c r="M90" s="559"/>
      <c r="N90" s="559"/>
      <c r="O90" s="505"/>
    </row>
    <row r="91" spans="1:15" ht="21" customHeight="1">
      <c r="A91" s="561"/>
      <c r="B91" s="501" t="s">
        <v>420</v>
      </c>
      <c r="C91" s="503">
        <v>21442</v>
      </c>
      <c r="D91" s="503"/>
      <c r="E91" s="560"/>
      <c r="F91" s="560"/>
      <c r="G91" s="560"/>
      <c r="H91" s="560"/>
      <c r="I91" s="560"/>
      <c r="J91" s="560"/>
      <c r="K91" s="560"/>
      <c r="L91" s="560"/>
      <c r="M91" s="559"/>
      <c r="N91" s="559"/>
      <c r="O91" s="505"/>
    </row>
    <row r="92" spans="1:15" ht="21" customHeight="1">
      <c r="A92" s="561"/>
      <c r="B92" s="501" t="s">
        <v>421</v>
      </c>
      <c r="C92" s="503">
        <v>2538</v>
      </c>
      <c r="D92" s="503"/>
      <c r="E92" s="560"/>
      <c r="F92" s="560"/>
      <c r="G92" s="560"/>
      <c r="H92" s="560"/>
      <c r="I92" s="560"/>
      <c r="J92" s="560"/>
      <c r="K92" s="560"/>
      <c r="L92" s="560"/>
      <c r="M92" s="559"/>
      <c r="N92" s="559"/>
      <c r="O92" s="505"/>
    </row>
    <row r="93" spans="1:15" ht="21" customHeight="1">
      <c r="A93" s="561"/>
      <c r="B93" s="501" t="s">
        <v>422</v>
      </c>
      <c r="C93" s="503">
        <v>2500</v>
      </c>
      <c r="D93" s="503"/>
      <c r="E93" s="560"/>
      <c r="F93" s="560"/>
      <c r="G93" s="560"/>
      <c r="H93" s="560"/>
      <c r="I93" s="560"/>
      <c r="J93" s="560"/>
      <c r="K93" s="560"/>
      <c r="L93" s="560"/>
      <c r="M93" s="559"/>
      <c r="N93" s="559"/>
      <c r="O93" s="505"/>
    </row>
    <row r="94" spans="1:15" ht="21" customHeight="1">
      <c r="A94" s="561"/>
      <c r="B94" s="501" t="s">
        <v>423</v>
      </c>
      <c r="C94" s="503">
        <v>500</v>
      </c>
      <c r="D94" s="503"/>
      <c r="E94" s="560"/>
      <c r="F94" s="560"/>
      <c r="G94" s="560"/>
      <c r="H94" s="560"/>
      <c r="I94" s="560"/>
      <c r="J94" s="560"/>
      <c r="K94" s="560"/>
      <c r="L94" s="560"/>
      <c r="M94" s="559"/>
      <c r="N94" s="559"/>
      <c r="O94" s="505"/>
    </row>
    <row r="95" spans="1:15" ht="21" customHeight="1">
      <c r="A95" s="561"/>
      <c r="B95" s="501" t="s">
        <v>424</v>
      </c>
      <c r="C95" s="503">
        <v>5000</v>
      </c>
      <c r="D95" s="503"/>
      <c r="E95" s="560"/>
      <c r="F95" s="560"/>
      <c r="G95" s="560"/>
      <c r="H95" s="560"/>
      <c r="I95" s="560"/>
      <c r="J95" s="560"/>
      <c r="K95" s="560"/>
      <c r="L95" s="560"/>
      <c r="M95" s="559"/>
      <c r="N95" s="559"/>
      <c r="O95" s="505"/>
    </row>
    <row r="96" spans="1:15" ht="21" customHeight="1">
      <c r="A96" s="561"/>
      <c r="B96" s="501" t="s">
        <v>425</v>
      </c>
      <c r="C96" s="503">
        <v>5000</v>
      </c>
      <c r="D96" s="503"/>
      <c r="E96" s="560"/>
      <c r="F96" s="560"/>
      <c r="G96" s="560"/>
      <c r="H96" s="560"/>
      <c r="I96" s="560"/>
      <c r="J96" s="560"/>
      <c r="K96" s="560"/>
      <c r="L96" s="560"/>
      <c r="M96" s="559"/>
      <c r="N96" s="559"/>
      <c r="O96" s="505"/>
    </row>
    <row r="97" spans="1:15" ht="21" customHeight="1">
      <c r="A97" s="561"/>
      <c r="B97" s="501" t="s">
        <v>426</v>
      </c>
      <c r="C97" s="503">
        <v>3000</v>
      </c>
      <c r="D97" s="503"/>
      <c r="E97" s="560"/>
      <c r="F97" s="560"/>
      <c r="G97" s="560"/>
      <c r="H97" s="560"/>
      <c r="I97" s="560"/>
      <c r="J97" s="560"/>
      <c r="K97" s="560"/>
      <c r="L97" s="560"/>
      <c r="M97" s="559"/>
      <c r="N97" s="559"/>
      <c r="O97" s="505"/>
    </row>
    <row r="98" spans="1:15" ht="21" customHeight="1">
      <c r="A98" s="561"/>
      <c r="B98" s="501" t="s">
        <v>427</v>
      </c>
      <c r="C98" s="503">
        <v>3000</v>
      </c>
      <c r="D98" s="503"/>
      <c r="E98" s="560"/>
      <c r="F98" s="560"/>
      <c r="G98" s="560"/>
      <c r="H98" s="560"/>
      <c r="I98" s="560"/>
      <c r="J98" s="560"/>
      <c r="K98" s="560"/>
      <c r="L98" s="560"/>
      <c r="M98" s="559"/>
      <c r="N98" s="559"/>
      <c r="O98" s="505"/>
    </row>
    <row r="99" spans="1:15" ht="21" customHeight="1">
      <c r="A99" s="561"/>
      <c r="B99" s="501" t="s">
        <v>430</v>
      </c>
      <c r="C99" s="503">
        <v>1500</v>
      </c>
      <c r="D99" s="503"/>
      <c r="E99" s="560"/>
      <c r="F99" s="560"/>
      <c r="G99" s="560"/>
      <c r="H99" s="560"/>
      <c r="I99" s="560"/>
      <c r="J99" s="560"/>
      <c r="K99" s="560"/>
      <c r="L99" s="560"/>
      <c r="M99" s="559"/>
      <c r="N99" s="559"/>
      <c r="O99" s="505"/>
    </row>
    <row r="100" spans="1:15" ht="21" customHeight="1">
      <c r="A100" s="561"/>
      <c r="B100" s="501" t="s">
        <v>431</v>
      </c>
      <c r="C100" s="503">
        <v>5000</v>
      </c>
      <c r="D100" s="503"/>
      <c r="E100" s="560"/>
      <c r="F100" s="560"/>
      <c r="G100" s="560"/>
      <c r="H100" s="560"/>
      <c r="I100" s="560"/>
      <c r="J100" s="560"/>
      <c r="K100" s="560"/>
      <c r="L100" s="560"/>
      <c r="M100" s="559"/>
      <c r="N100" s="559"/>
      <c r="O100" s="505"/>
    </row>
    <row r="101" spans="1:15" ht="21" customHeight="1">
      <c r="A101" s="561"/>
      <c r="B101" s="501" t="s">
        <v>432</v>
      </c>
      <c r="C101" s="503">
        <v>11000</v>
      </c>
      <c r="D101" s="503"/>
      <c r="E101" s="560"/>
      <c r="F101" s="560"/>
      <c r="G101" s="560"/>
      <c r="H101" s="560"/>
      <c r="I101" s="560"/>
      <c r="J101" s="560"/>
      <c r="K101" s="560"/>
      <c r="L101" s="560"/>
      <c r="M101" s="559"/>
      <c r="N101" s="559"/>
      <c r="O101" s="505"/>
    </row>
    <row r="102" spans="1:15" ht="21" customHeight="1">
      <c r="A102" s="561"/>
      <c r="B102" s="501" t="s">
        <v>269</v>
      </c>
      <c r="C102" s="503">
        <v>92900</v>
      </c>
      <c r="D102" s="503"/>
      <c r="E102" s="560"/>
      <c r="F102" s="560">
        <v>92900</v>
      </c>
      <c r="G102" s="560"/>
      <c r="H102" s="560"/>
      <c r="I102" s="560"/>
      <c r="J102" s="560"/>
      <c r="K102" s="560"/>
      <c r="L102" s="560"/>
      <c r="M102" s="559"/>
      <c r="N102" s="559"/>
      <c r="O102" s="505"/>
    </row>
    <row r="103" spans="1:15" ht="21" customHeight="1">
      <c r="A103" s="490" t="s">
        <v>826</v>
      </c>
      <c r="B103" s="499" t="s">
        <v>827</v>
      </c>
      <c r="C103" s="500">
        <f>SUM(C104:C129)</f>
        <v>3996945</v>
      </c>
      <c r="D103" s="500">
        <f>SUM(E103:O104)</f>
        <v>3996945</v>
      </c>
      <c r="E103" s="560"/>
      <c r="F103" s="560"/>
      <c r="G103" s="502">
        <v>861231</v>
      </c>
      <c r="H103" s="560"/>
      <c r="I103" s="502">
        <v>1371995</v>
      </c>
      <c r="J103" s="560"/>
      <c r="K103" s="560"/>
      <c r="L103" s="502">
        <v>312961</v>
      </c>
      <c r="M103" s="504">
        <v>868050</v>
      </c>
      <c r="N103" s="504">
        <v>557708</v>
      </c>
      <c r="O103" s="771">
        <v>25000</v>
      </c>
    </row>
    <row r="104" spans="1:15" ht="21" customHeight="1">
      <c r="A104" s="561"/>
      <c r="B104" s="501" t="s">
        <v>364</v>
      </c>
      <c r="C104" s="503">
        <v>800000</v>
      </c>
      <c r="D104" s="503"/>
      <c r="E104" s="560"/>
      <c r="F104" s="560"/>
      <c r="G104" s="560"/>
      <c r="H104" s="560"/>
      <c r="I104" s="560"/>
      <c r="J104" s="560"/>
      <c r="K104" s="560"/>
      <c r="L104" s="560"/>
      <c r="M104" s="559"/>
      <c r="N104" s="559"/>
      <c r="O104" s="505"/>
    </row>
    <row r="105" spans="1:15" ht="21" customHeight="1">
      <c r="A105" s="561"/>
      <c r="B105" s="501" t="s">
        <v>365</v>
      </c>
      <c r="C105" s="503">
        <v>86430</v>
      </c>
      <c r="D105" s="503"/>
      <c r="E105" s="560"/>
      <c r="F105" s="560"/>
      <c r="G105" s="560"/>
      <c r="H105" s="560"/>
      <c r="I105" s="560"/>
      <c r="J105" s="560"/>
      <c r="K105" s="560"/>
      <c r="L105" s="560"/>
      <c r="M105" s="559"/>
      <c r="N105" s="559"/>
      <c r="O105" s="505"/>
    </row>
    <row r="106" spans="1:15" ht="21" customHeight="1">
      <c r="A106" s="561"/>
      <c r="B106" s="501" t="s">
        <v>366</v>
      </c>
      <c r="C106" s="503">
        <v>19500</v>
      </c>
      <c r="D106" s="503"/>
      <c r="E106" s="560"/>
      <c r="F106" s="560"/>
      <c r="G106" s="560"/>
      <c r="H106" s="560"/>
      <c r="I106" s="560"/>
      <c r="J106" s="560"/>
      <c r="K106" s="560"/>
      <c r="L106" s="560"/>
      <c r="M106" s="559"/>
      <c r="N106" s="559"/>
      <c r="O106" s="505"/>
    </row>
    <row r="107" spans="1:15" ht="21" customHeight="1">
      <c r="A107" s="561"/>
      <c r="B107" s="501" t="s">
        <v>367</v>
      </c>
      <c r="C107" s="503">
        <v>87000</v>
      </c>
      <c r="D107" s="503"/>
      <c r="E107" s="560"/>
      <c r="F107" s="560"/>
      <c r="G107" s="560"/>
      <c r="H107" s="560"/>
      <c r="I107" s="560"/>
      <c r="J107" s="560"/>
      <c r="K107" s="560"/>
      <c r="L107" s="560"/>
      <c r="M107" s="559"/>
      <c r="N107" s="559"/>
      <c r="O107" s="505"/>
    </row>
    <row r="108" spans="1:15" ht="21" customHeight="1">
      <c r="A108" s="561"/>
      <c r="B108" s="497" t="s">
        <v>370</v>
      </c>
      <c r="C108" s="503">
        <v>1000</v>
      </c>
      <c r="D108" s="503"/>
      <c r="E108" s="560"/>
      <c r="F108" s="560"/>
      <c r="G108" s="560"/>
      <c r="H108" s="560"/>
      <c r="I108" s="560"/>
      <c r="J108" s="560"/>
      <c r="K108" s="560"/>
      <c r="L108" s="560"/>
      <c r="M108" s="559"/>
      <c r="N108" s="559"/>
      <c r="O108" s="505"/>
    </row>
    <row r="109" spans="1:15" ht="21" customHeight="1">
      <c r="A109" s="561"/>
      <c r="B109" s="497" t="s">
        <v>371</v>
      </c>
      <c r="C109" s="503">
        <v>15000</v>
      </c>
      <c r="D109" s="503"/>
      <c r="E109" s="560"/>
      <c r="F109" s="560"/>
      <c r="G109" s="560"/>
      <c r="H109" s="560"/>
      <c r="I109" s="560"/>
      <c r="J109" s="560"/>
      <c r="K109" s="560"/>
      <c r="L109" s="560"/>
      <c r="M109" s="559"/>
      <c r="N109" s="559"/>
      <c r="O109" s="505"/>
    </row>
    <row r="110" spans="1:15" ht="21" customHeight="1">
      <c r="A110" s="561"/>
      <c r="B110" s="497" t="s">
        <v>372</v>
      </c>
      <c r="C110" s="503">
        <v>28938</v>
      </c>
      <c r="D110" s="503"/>
      <c r="E110" s="560"/>
      <c r="F110" s="560"/>
      <c r="G110" s="560"/>
      <c r="H110" s="560"/>
      <c r="I110" s="560"/>
      <c r="J110" s="560"/>
      <c r="K110" s="560"/>
      <c r="L110" s="560"/>
      <c r="M110" s="559"/>
      <c r="N110" s="559"/>
      <c r="O110" s="505"/>
    </row>
    <row r="111" spans="1:15" ht="21" customHeight="1">
      <c r="A111" s="561"/>
      <c r="B111" s="497" t="s">
        <v>373</v>
      </c>
      <c r="C111" s="503">
        <v>10000</v>
      </c>
      <c r="D111" s="503"/>
      <c r="E111" s="560"/>
      <c r="F111" s="560"/>
      <c r="G111" s="560"/>
      <c r="H111" s="560"/>
      <c r="I111" s="560"/>
      <c r="J111" s="560"/>
      <c r="K111" s="560"/>
      <c r="L111" s="560"/>
      <c r="M111" s="559"/>
      <c r="N111" s="559"/>
      <c r="O111" s="505"/>
    </row>
    <row r="112" spans="1:15" ht="21" customHeight="1">
      <c r="A112" s="561"/>
      <c r="B112" s="497" t="s">
        <v>374</v>
      </c>
      <c r="C112" s="503">
        <v>4000</v>
      </c>
      <c r="D112" s="503"/>
      <c r="E112" s="560"/>
      <c r="F112" s="560"/>
      <c r="G112" s="560"/>
      <c r="H112" s="560"/>
      <c r="I112" s="560"/>
      <c r="J112" s="560"/>
      <c r="K112" s="560"/>
      <c r="L112" s="560"/>
      <c r="M112" s="559"/>
      <c r="N112" s="559"/>
      <c r="O112" s="505"/>
    </row>
    <row r="113" spans="1:15" ht="21" customHeight="1">
      <c r="A113" s="561"/>
      <c r="B113" s="497" t="s">
        <v>385</v>
      </c>
      <c r="C113" s="503">
        <v>156210</v>
      </c>
      <c r="D113" s="503"/>
      <c r="E113" s="560"/>
      <c r="F113" s="560"/>
      <c r="G113" s="560"/>
      <c r="H113" s="560"/>
      <c r="I113" s="560"/>
      <c r="J113" s="560"/>
      <c r="K113" s="560"/>
      <c r="L113" s="560"/>
      <c r="M113" s="559"/>
      <c r="N113" s="559"/>
      <c r="O113" s="505"/>
    </row>
    <row r="114" spans="1:15" ht="21" customHeight="1">
      <c r="A114" s="561"/>
      <c r="B114" s="497" t="s">
        <v>384</v>
      </c>
      <c r="C114" s="503">
        <v>642850</v>
      </c>
      <c r="D114" s="503"/>
      <c r="E114" s="560"/>
      <c r="F114" s="560"/>
      <c r="G114" s="560"/>
      <c r="H114" s="560"/>
      <c r="I114" s="560"/>
      <c r="J114" s="560"/>
      <c r="K114" s="560"/>
      <c r="L114" s="560"/>
      <c r="M114" s="559"/>
      <c r="N114" s="559"/>
      <c r="O114" s="505"/>
    </row>
    <row r="115" spans="1:15" ht="21" customHeight="1">
      <c r="A115" s="561"/>
      <c r="B115" s="497" t="s">
        <v>368</v>
      </c>
      <c r="C115" s="503">
        <v>55000</v>
      </c>
      <c r="D115" s="503"/>
      <c r="E115" s="560"/>
      <c r="F115" s="560"/>
      <c r="G115" s="560"/>
      <c r="H115" s="560"/>
      <c r="I115" s="560"/>
      <c r="J115" s="560"/>
      <c r="K115" s="560"/>
      <c r="L115" s="560"/>
      <c r="M115" s="559"/>
      <c r="N115" s="559"/>
      <c r="O115" s="505"/>
    </row>
    <row r="116" spans="1:15" ht="21" customHeight="1">
      <c r="A116" s="561"/>
      <c r="B116" s="497" t="s">
        <v>851</v>
      </c>
      <c r="C116" s="503">
        <v>9294</v>
      </c>
      <c r="D116" s="503"/>
      <c r="E116" s="560"/>
      <c r="F116" s="560"/>
      <c r="G116" s="560"/>
      <c r="H116" s="560"/>
      <c r="I116" s="560"/>
      <c r="J116" s="560"/>
      <c r="K116" s="560"/>
      <c r="L116" s="560"/>
      <c r="M116" s="559"/>
      <c r="N116" s="559"/>
      <c r="O116" s="505"/>
    </row>
    <row r="117" spans="1:15" ht="21" customHeight="1">
      <c r="A117" s="561"/>
      <c r="B117" s="501" t="s">
        <v>465</v>
      </c>
      <c r="C117" s="503">
        <v>117179</v>
      </c>
      <c r="D117" s="503"/>
      <c r="E117" s="560"/>
      <c r="F117" s="560"/>
      <c r="G117" s="560"/>
      <c r="H117" s="560"/>
      <c r="I117" s="560"/>
      <c r="J117" s="560"/>
      <c r="K117" s="560"/>
      <c r="L117" s="560"/>
      <c r="M117" s="559"/>
      <c r="N117" s="559"/>
      <c r="O117" s="505"/>
    </row>
    <row r="118" spans="1:15" ht="21" customHeight="1">
      <c r="A118" s="561"/>
      <c r="B118" s="501" t="s">
        <v>467</v>
      </c>
      <c r="C118" s="503">
        <v>50000</v>
      </c>
      <c r="D118" s="503"/>
      <c r="E118" s="560"/>
      <c r="F118" s="560"/>
      <c r="G118" s="560"/>
      <c r="H118" s="560"/>
      <c r="I118" s="560"/>
      <c r="J118" s="560"/>
      <c r="K118" s="560"/>
      <c r="L118" s="560"/>
      <c r="M118" s="559"/>
      <c r="N118" s="559"/>
      <c r="O118" s="505"/>
    </row>
    <row r="119" spans="1:15" ht="21" customHeight="1">
      <c r="A119" s="561"/>
      <c r="B119" s="501" t="s">
        <v>469</v>
      </c>
      <c r="C119" s="503">
        <v>270896</v>
      </c>
      <c r="D119" s="503"/>
      <c r="E119" s="560"/>
      <c r="F119" s="560"/>
      <c r="G119" s="560"/>
      <c r="H119" s="560"/>
      <c r="I119" s="560"/>
      <c r="J119" s="560"/>
      <c r="K119" s="560"/>
      <c r="L119" s="560"/>
      <c r="M119" s="559"/>
      <c r="N119" s="559"/>
      <c r="O119" s="505"/>
    </row>
    <row r="120" spans="1:15" ht="21" customHeight="1">
      <c r="A120" s="561"/>
      <c r="B120" s="501" t="s">
        <v>852</v>
      </c>
      <c r="C120" s="503">
        <v>5969</v>
      </c>
      <c r="D120" s="503"/>
      <c r="E120" s="560"/>
      <c r="F120" s="560"/>
      <c r="G120" s="560"/>
      <c r="H120" s="560"/>
      <c r="I120" s="560"/>
      <c r="J120" s="560"/>
      <c r="K120" s="560"/>
      <c r="L120" s="560"/>
      <c r="M120" s="559"/>
      <c r="N120" s="559"/>
      <c r="O120" s="505"/>
    </row>
    <row r="121" spans="1:15" ht="21" customHeight="1">
      <c r="A121" s="561"/>
      <c r="B121" s="501" t="s">
        <v>525</v>
      </c>
      <c r="C121" s="503">
        <v>150000</v>
      </c>
      <c r="D121" s="503"/>
      <c r="E121" s="560"/>
      <c r="F121" s="560"/>
      <c r="G121" s="560"/>
      <c r="H121" s="560"/>
      <c r="I121" s="560"/>
      <c r="J121" s="560"/>
      <c r="K121" s="560"/>
      <c r="L121" s="560"/>
      <c r="M121" s="559"/>
      <c r="N121" s="559"/>
      <c r="O121" s="505"/>
    </row>
    <row r="122" spans="1:15" ht="21" customHeight="1">
      <c r="A122" s="561"/>
      <c r="B122" s="501" t="s">
        <v>526</v>
      </c>
      <c r="C122" s="503">
        <v>45385</v>
      </c>
      <c r="D122" s="503"/>
      <c r="E122" s="560"/>
      <c r="F122" s="560"/>
      <c r="G122" s="560"/>
      <c r="H122" s="560"/>
      <c r="I122" s="560"/>
      <c r="J122" s="560"/>
      <c r="K122" s="560"/>
      <c r="L122" s="560"/>
      <c r="M122" s="559"/>
      <c r="N122" s="559"/>
      <c r="O122" s="505"/>
    </row>
    <row r="123" spans="1:15" ht="21" customHeight="1">
      <c r="A123" s="561"/>
      <c r="B123" s="501" t="s">
        <v>527</v>
      </c>
      <c r="C123" s="503">
        <v>17000</v>
      </c>
      <c r="D123" s="503"/>
      <c r="E123" s="560"/>
      <c r="F123" s="560"/>
      <c r="G123" s="560"/>
      <c r="H123" s="560"/>
      <c r="I123" s="560"/>
      <c r="J123" s="560"/>
      <c r="K123" s="560"/>
      <c r="L123" s="560"/>
      <c r="M123" s="559"/>
      <c r="N123" s="559"/>
      <c r="O123" s="505"/>
    </row>
    <row r="124" spans="1:15" ht="21" customHeight="1">
      <c r="A124" s="561"/>
      <c r="B124" s="501" t="s">
        <v>471</v>
      </c>
      <c r="C124" s="503">
        <v>1176000</v>
      </c>
      <c r="D124" s="503"/>
      <c r="E124" s="560"/>
      <c r="F124" s="560"/>
      <c r="G124" s="560"/>
      <c r="H124" s="560"/>
      <c r="I124" s="560"/>
      <c r="J124" s="560"/>
      <c r="K124" s="560"/>
      <c r="L124" s="560"/>
      <c r="M124" s="559"/>
      <c r="N124" s="559"/>
      <c r="O124" s="505"/>
    </row>
    <row r="125" spans="1:15" ht="21" customHeight="1">
      <c r="A125" s="561"/>
      <c r="B125" s="501" t="s">
        <v>557</v>
      </c>
      <c r="C125" s="503">
        <v>21762</v>
      </c>
      <c r="D125" s="503"/>
      <c r="E125" s="560"/>
      <c r="F125" s="560"/>
      <c r="G125" s="560"/>
      <c r="H125" s="560"/>
      <c r="I125" s="560"/>
      <c r="J125" s="560"/>
      <c r="K125" s="560"/>
      <c r="L125" s="560"/>
      <c r="M125" s="559"/>
      <c r="N125" s="559"/>
      <c r="O125" s="505"/>
    </row>
    <row r="126" spans="1:15" ht="21" customHeight="1">
      <c r="A126" s="561"/>
      <c r="B126" s="501" t="s">
        <v>472</v>
      </c>
      <c r="C126" s="503">
        <v>168764</v>
      </c>
      <c r="D126" s="503"/>
      <c r="E126" s="560"/>
      <c r="F126" s="560"/>
      <c r="G126" s="560"/>
      <c r="H126" s="560"/>
      <c r="I126" s="560"/>
      <c r="J126" s="560"/>
      <c r="K126" s="560"/>
      <c r="L126" s="560"/>
      <c r="M126" s="559"/>
      <c r="N126" s="559"/>
      <c r="O126" s="505"/>
    </row>
    <row r="127" spans="1:15" ht="21" customHeight="1">
      <c r="A127" s="561"/>
      <c r="B127" s="501" t="s">
        <v>473</v>
      </c>
      <c r="C127" s="503">
        <v>700</v>
      </c>
      <c r="D127" s="503"/>
      <c r="E127" s="560"/>
      <c r="F127" s="560"/>
      <c r="G127" s="560"/>
      <c r="H127" s="560"/>
      <c r="I127" s="560"/>
      <c r="J127" s="560"/>
      <c r="K127" s="560"/>
      <c r="L127" s="560"/>
      <c r="M127" s="559"/>
      <c r="N127" s="559"/>
      <c r="O127" s="505"/>
    </row>
    <row r="128" spans="1:15" ht="21" customHeight="1">
      <c r="A128" s="561"/>
      <c r="B128" s="501" t="s">
        <v>865</v>
      </c>
      <c r="C128" s="503">
        <v>38068</v>
      </c>
      <c r="D128" s="503"/>
      <c r="E128" s="560"/>
      <c r="F128" s="560"/>
      <c r="G128" s="560"/>
      <c r="H128" s="560"/>
      <c r="I128" s="560"/>
      <c r="J128" s="560"/>
      <c r="K128" s="560"/>
      <c r="L128" s="560"/>
      <c r="M128" s="559"/>
      <c r="N128" s="559"/>
      <c r="O128" s="505"/>
    </row>
    <row r="129" spans="1:15" ht="21" customHeight="1">
      <c r="A129" s="561"/>
      <c r="B129" s="501" t="s">
        <v>476</v>
      </c>
      <c r="C129" s="503">
        <v>20000</v>
      </c>
      <c r="D129" s="503"/>
      <c r="E129" s="560"/>
      <c r="F129" s="560"/>
      <c r="G129" s="560"/>
      <c r="H129" s="560"/>
      <c r="I129" s="560"/>
      <c r="J129" s="560"/>
      <c r="K129" s="560"/>
      <c r="L129" s="560"/>
      <c r="M129" s="559"/>
      <c r="N129" s="559"/>
      <c r="O129" s="505"/>
    </row>
    <row r="130" spans="1:15" ht="21" customHeight="1">
      <c r="A130" s="490" t="s">
        <v>618</v>
      </c>
      <c r="B130" s="499" t="s">
        <v>828</v>
      </c>
      <c r="C130" s="503"/>
      <c r="D130" s="500">
        <f>SUM(E130:N130)</f>
        <v>0</v>
      </c>
      <c r="E130" s="560"/>
      <c r="F130" s="560"/>
      <c r="G130" s="560"/>
      <c r="H130" s="560"/>
      <c r="I130" s="560"/>
      <c r="J130" s="560"/>
      <c r="K130" s="560"/>
      <c r="L130" s="560"/>
      <c r="M130" s="559"/>
      <c r="N130" s="559"/>
      <c r="O130" s="505"/>
    </row>
    <row r="131" spans="1:15" ht="21" customHeight="1">
      <c r="A131" s="490" t="s">
        <v>620</v>
      </c>
      <c r="B131" s="499" t="s">
        <v>829</v>
      </c>
      <c r="C131" s="503"/>
      <c r="D131" s="500">
        <f>SUM(E131:N131)</f>
        <v>0</v>
      </c>
      <c r="E131" s="560"/>
      <c r="F131" s="560"/>
      <c r="G131" s="560"/>
      <c r="H131" s="560"/>
      <c r="I131" s="560"/>
      <c r="J131" s="560"/>
      <c r="K131" s="560"/>
      <c r="L131" s="560"/>
      <c r="M131" s="559"/>
      <c r="N131" s="559"/>
      <c r="O131" s="505"/>
    </row>
    <row r="132" spans="1:15" ht="21" customHeight="1">
      <c r="A132" s="490" t="s">
        <v>622</v>
      </c>
      <c r="B132" s="499" t="s">
        <v>830</v>
      </c>
      <c r="C132" s="500">
        <f>SUM(C133:C140)</f>
        <v>53086</v>
      </c>
      <c r="D132" s="500">
        <f>SUM(E132:N132)</f>
        <v>53086</v>
      </c>
      <c r="E132" s="560"/>
      <c r="F132" s="560"/>
      <c r="G132" s="560"/>
      <c r="H132" s="560"/>
      <c r="I132" s="560"/>
      <c r="J132" s="560"/>
      <c r="K132" s="560"/>
      <c r="L132" s="502">
        <v>1486</v>
      </c>
      <c r="M132" s="504">
        <v>51600</v>
      </c>
      <c r="N132" s="559"/>
      <c r="O132" s="505"/>
    </row>
    <row r="133" spans="1:15" ht="21" customHeight="1">
      <c r="A133" s="490"/>
      <c r="B133" s="501" t="s">
        <v>853</v>
      </c>
      <c r="C133" s="503">
        <v>1486</v>
      </c>
      <c r="D133" s="500"/>
      <c r="E133" s="560"/>
      <c r="F133" s="560"/>
      <c r="G133" s="560"/>
      <c r="H133" s="560"/>
      <c r="I133" s="560"/>
      <c r="J133" s="560"/>
      <c r="K133" s="560"/>
      <c r="L133" s="560"/>
      <c r="M133" s="504"/>
      <c r="N133" s="559"/>
      <c r="O133" s="505"/>
    </row>
    <row r="134" spans="1:15" ht="21" customHeight="1">
      <c r="A134" s="490"/>
      <c r="B134" s="501" t="s">
        <v>414</v>
      </c>
      <c r="C134" s="503">
        <v>4000</v>
      </c>
      <c r="D134" s="503"/>
      <c r="E134" s="560"/>
      <c r="F134" s="560"/>
      <c r="G134" s="560"/>
      <c r="H134" s="560"/>
      <c r="I134" s="560"/>
      <c r="J134" s="560"/>
      <c r="K134" s="560"/>
      <c r="L134" s="560"/>
      <c r="M134" s="559"/>
      <c r="N134" s="559"/>
      <c r="O134" s="505"/>
    </row>
    <row r="135" spans="1:15" ht="21" customHeight="1">
      <c r="A135" s="490"/>
      <c r="B135" s="501" t="s">
        <v>415</v>
      </c>
      <c r="C135" s="503">
        <v>5500</v>
      </c>
      <c r="D135" s="503"/>
      <c r="E135" s="560"/>
      <c r="F135" s="560"/>
      <c r="G135" s="560"/>
      <c r="H135" s="560"/>
      <c r="I135" s="560"/>
      <c r="J135" s="560"/>
      <c r="K135" s="560"/>
      <c r="L135" s="560"/>
      <c r="M135" s="559"/>
      <c r="N135" s="559"/>
      <c r="O135" s="505"/>
    </row>
    <row r="136" spans="1:15" ht="21" customHeight="1">
      <c r="A136" s="490"/>
      <c r="B136" s="501" t="s">
        <v>413</v>
      </c>
      <c r="C136" s="503">
        <v>5000</v>
      </c>
      <c r="D136" s="503"/>
      <c r="E136" s="560"/>
      <c r="F136" s="560"/>
      <c r="G136" s="560"/>
      <c r="H136" s="560"/>
      <c r="I136" s="560"/>
      <c r="J136" s="560"/>
      <c r="K136" s="560"/>
      <c r="L136" s="560"/>
      <c r="M136" s="559"/>
      <c r="N136" s="559"/>
      <c r="O136" s="505"/>
    </row>
    <row r="137" spans="1:15" ht="21" customHeight="1">
      <c r="A137" s="490"/>
      <c r="B137" s="501" t="s">
        <v>416</v>
      </c>
      <c r="C137" s="503">
        <v>3500</v>
      </c>
      <c r="D137" s="503"/>
      <c r="E137" s="560"/>
      <c r="F137" s="560"/>
      <c r="G137" s="560"/>
      <c r="H137" s="560"/>
      <c r="I137" s="560"/>
      <c r="J137" s="560"/>
      <c r="K137" s="560"/>
      <c r="L137" s="560"/>
      <c r="M137" s="559"/>
      <c r="N137" s="559"/>
      <c r="O137" s="505"/>
    </row>
    <row r="138" spans="1:15" ht="21" customHeight="1">
      <c r="A138" s="490"/>
      <c r="B138" s="501" t="s">
        <v>417</v>
      </c>
      <c r="C138" s="503">
        <v>11000</v>
      </c>
      <c r="D138" s="503"/>
      <c r="E138" s="560"/>
      <c r="F138" s="560"/>
      <c r="G138" s="560"/>
      <c r="H138" s="560"/>
      <c r="I138" s="560"/>
      <c r="J138" s="560"/>
      <c r="K138" s="560"/>
      <c r="L138" s="560"/>
      <c r="M138" s="559"/>
      <c r="N138" s="559"/>
      <c r="O138" s="505"/>
    </row>
    <row r="139" spans="1:15" ht="21" customHeight="1">
      <c r="A139" s="490"/>
      <c r="B139" s="501" t="s">
        <v>418</v>
      </c>
      <c r="C139" s="503">
        <v>2600</v>
      </c>
      <c r="D139" s="503"/>
      <c r="E139" s="560"/>
      <c r="F139" s="560"/>
      <c r="G139" s="560"/>
      <c r="H139" s="560"/>
      <c r="I139" s="560"/>
      <c r="J139" s="560"/>
      <c r="K139" s="560"/>
      <c r="L139" s="560"/>
      <c r="M139" s="559"/>
      <c r="N139" s="559"/>
      <c r="O139" s="505"/>
    </row>
    <row r="140" spans="1:15" ht="21" customHeight="1">
      <c r="A140" s="490"/>
      <c r="B140" s="501" t="s">
        <v>419</v>
      </c>
      <c r="C140" s="503">
        <v>20000</v>
      </c>
      <c r="D140" s="503"/>
      <c r="E140" s="560"/>
      <c r="F140" s="560"/>
      <c r="G140" s="560"/>
      <c r="H140" s="560"/>
      <c r="I140" s="560"/>
      <c r="J140" s="560"/>
      <c r="K140" s="560"/>
      <c r="L140" s="560"/>
      <c r="M140" s="559"/>
      <c r="N140" s="559"/>
      <c r="O140" s="505"/>
    </row>
    <row r="141" spans="1:15" ht="21" customHeight="1">
      <c r="A141" s="490" t="s">
        <v>623</v>
      </c>
      <c r="B141" s="499" t="s">
        <v>832</v>
      </c>
      <c r="C141" s="500">
        <f>SUM(C142:C148)</f>
        <v>63875</v>
      </c>
      <c r="D141" s="500">
        <f>SUM(E141:N141)</f>
        <v>63875</v>
      </c>
      <c r="E141" s="560"/>
      <c r="F141" s="560"/>
      <c r="G141" s="502">
        <v>2707</v>
      </c>
      <c r="H141" s="560"/>
      <c r="I141" s="560"/>
      <c r="J141" s="560"/>
      <c r="K141" s="560"/>
      <c r="L141" s="502">
        <v>27598</v>
      </c>
      <c r="M141" s="504">
        <v>33570</v>
      </c>
      <c r="N141" s="559"/>
      <c r="O141" s="505"/>
    </row>
    <row r="142" spans="1:15" ht="21" customHeight="1">
      <c r="A142" s="490"/>
      <c r="B142" s="501" t="s">
        <v>380</v>
      </c>
      <c r="C142" s="503">
        <v>3570</v>
      </c>
      <c r="D142" s="503"/>
      <c r="E142" s="560"/>
      <c r="F142" s="560"/>
      <c r="G142" s="560"/>
      <c r="H142" s="560"/>
      <c r="I142" s="560"/>
      <c r="J142" s="560"/>
      <c r="K142" s="560"/>
      <c r="L142" s="560"/>
      <c r="M142" s="559"/>
      <c r="N142" s="559"/>
      <c r="O142" s="505"/>
    </row>
    <row r="143" spans="1:15" ht="21" customHeight="1">
      <c r="A143" s="490"/>
      <c r="B143" s="501" t="s">
        <v>382</v>
      </c>
      <c r="C143" s="503">
        <v>5000</v>
      </c>
      <c r="D143" s="503"/>
      <c r="E143" s="560"/>
      <c r="F143" s="560"/>
      <c r="G143" s="560"/>
      <c r="H143" s="560"/>
      <c r="I143" s="560"/>
      <c r="J143" s="560"/>
      <c r="K143" s="560"/>
      <c r="L143" s="560"/>
      <c r="M143" s="559"/>
      <c r="N143" s="559"/>
      <c r="O143" s="505"/>
    </row>
    <row r="144" spans="1:15" ht="21" customHeight="1">
      <c r="A144" s="490"/>
      <c r="B144" s="501" t="s">
        <v>456</v>
      </c>
      <c r="C144" s="503">
        <v>3000</v>
      </c>
      <c r="D144" s="503"/>
      <c r="E144" s="560"/>
      <c r="F144" s="560"/>
      <c r="G144" s="560"/>
      <c r="H144" s="560"/>
      <c r="I144" s="560"/>
      <c r="J144" s="560"/>
      <c r="K144" s="560"/>
      <c r="L144" s="560"/>
      <c r="M144" s="559"/>
      <c r="N144" s="559"/>
      <c r="O144" s="505"/>
    </row>
    <row r="145" spans="1:15" ht="21" customHeight="1">
      <c r="A145" s="490"/>
      <c r="B145" s="501" t="s">
        <v>857</v>
      </c>
      <c r="C145" s="503">
        <v>2707</v>
      </c>
      <c r="D145" s="503"/>
      <c r="E145" s="560"/>
      <c r="F145" s="560"/>
      <c r="G145" s="560"/>
      <c r="H145" s="560"/>
      <c r="I145" s="560"/>
      <c r="J145" s="560"/>
      <c r="K145" s="560"/>
      <c r="L145" s="560"/>
      <c r="M145" s="559"/>
      <c r="N145" s="559"/>
      <c r="O145" s="505"/>
    </row>
    <row r="146" spans="1:15" ht="21" customHeight="1">
      <c r="A146" s="490"/>
      <c r="B146" s="501" t="s">
        <v>855</v>
      </c>
      <c r="C146" s="503">
        <v>836</v>
      </c>
      <c r="D146" s="503"/>
      <c r="E146" s="560"/>
      <c r="F146" s="560"/>
      <c r="G146" s="560"/>
      <c r="H146" s="560"/>
      <c r="I146" s="560"/>
      <c r="J146" s="560"/>
      <c r="K146" s="560"/>
      <c r="L146" s="560"/>
      <c r="M146" s="559"/>
      <c r="N146" s="559"/>
      <c r="O146" s="505"/>
    </row>
    <row r="147" spans="1:15" ht="21" customHeight="1">
      <c r="A147" s="490"/>
      <c r="B147" s="501" t="s">
        <v>854</v>
      </c>
      <c r="C147" s="503">
        <v>600</v>
      </c>
      <c r="D147" s="503"/>
      <c r="E147" s="560"/>
      <c r="F147" s="560"/>
      <c r="G147" s="560"/>
      <c r="H147" s="560"/>
      <c r="I147" s="560"/>
      <c r="J147" s="560"/>
      <c r="K147" s="560"/>
      <c r="L147" s="560"/>
      <c r="M147" s="559"/>
      <c r="N147" s="559"/>
      <c r="O147" s="505"/>
    </row>
    <row r="148" spans="1:15" ht="21" customHeight="1">
      <c r="A148" s="490"/>
      <c r="B148" s="501" t="s">
        <v>383</v>
      </c>
      <c r="C148" s="503">
        <v>48162</v>
      </c>
      <c r="D148" s="503"/>
      <c r="E148" s="560"/>
      <c r="F148" s="560"/>
      <c r="G148" s="560"/>
      <c r="H148" s="560"/>
      <c r="I148" s="560"/>
      <c r="J148" s="560"/>
      <c r="K148" s="560"/>
      <c r="L148" s="560"/>
      <c r="M148" s="559"/>
      <c r="N148" s="559"/>
      <c r="O148" s="505"/>
    </row>
    <row r="149" spans="1:15" ht="21" customHeight="1">
      <c r="A149" s="490" t="s">
        <v>625</v>
      </c>
      <c r="B149" s="499" t="s">
        <v>833</v>
      </c>
      <c r="C149" s="500">
        <f>SUM(C150:C162)</f>
        <v>33520</v>
      </c>
      <c r="D149" s="500">
        <f>SUM(E149:N149)</f>
        <v>33520</v>
      </c>
      <c r="E149" s="560"/>
      <c r="F149" s="560"/>
      <c r="G149" s="502">
        <v>1000</v>
      </c>
      <c r="H149" s="560"/>
      <c r="I149" s="560"/>
      <c r="J149" s="560"/>
      <c r="K149" s="560"/>
      <c r="L149" s="560"/>
      <c r="M149" s="504">
        <v>32520</v>
      </c>
      <c r="N149" s="559"/>
      <c r="O149" s="505"/>
    </row>
    <row r="150" spans="1:15" ht="21" customHeight="1">
      <c r="A150" s="490"/>
      <c r="B150" s="501" t="s">
        <v>379</v>
      </c>
      <c r="C150" s="503">
        <v>13000</v>
      </c>
      <c r="D150" s="503"/>
      <c r="E150" s="560"/>
      <c r="F150" s="560"/>
      <c r="G150" s="560"/>
      <c r="H150" s="560"/>
      <c r="I150" s="560"/>
      <c r="J150" s="560"/>
      <c r="K150" s="560"/>
      <c r="L150" s="560"/>
      <c r="M150" s="559"/>
      <c r="N150" s="559"/>
      <c r="O150" s="505"/>
    </row>
    <row r="151" spans="1:15" ht="21" customHeight="1">
      <c r="A151" s="490"/>
      <c r="B151" s="501" t="s">
        <v>856</v>
      </c>
      <c r="C151" s="503">
        <v>1000</v>
      </c>
      <c r="D151" s="503"/>
      <c r="E151" s="560"/>
      <c r="F151" s="560"/>
      <c r="G151" s="560"/>
      <c r="H151" s="560"/>
      <c r="I151" s="560"/>
      <c r="J151" s="560"/>
      <c r="K151" s="560"/>
      <c r="L151" s="560"/>
      <c r="M151" s="559"/>
      <c r="N151" s="559"/>
      <c r="O151" s="505"/>
    </row>
    <row r="152" spans="1:15" ht="21" customHeight="1">
      <c r="A152" s="490"/>
      <c r="B152" s="501" t="s">
        <v>446</v>
      </c>
      <c r="C152" s="503">
        <v>6000</v>
      </c>
      <c r="D152" s="503"/>
      <c r="E152" s="560"/>
      <c r="F152" s="560"/>
      <c r="G152" s="560"/>
      <c r="H152" s="560"/>
      <c r="I152" s="560"/>
      <c r="J152" s="560"/>
      <c r="K152" s="560"/>
      <c r="L152" s="560"/>
      <c r="M152" s="559"/>
      <c r="N152" s="559"/>
      <c r="O152" s="505"/>
    </row>
    <row r="153" spans="1:15" ht="21" customHeight="1">
      <c r="A153" s="490"/>
      <c r="B153" s="501" t="s">
        <v>436</v>
      </c>
      <c r="C153" s="503">
        <v>1052</v>
      </c>
      <c r="D153" s="503"/>
      <c r="E153" s="560"/>
      <c r="F153" s="560"/>
      <c r="G153" s="560"/>
      <c r="H153" s="560"/>
      <c r="I153" s="560"/>
      <c r="J153" s="560"/>
      <c r="K153" s="560"/>
      <c r="L153" s="560"/>
      <c r="M153" s="559"/>
      <c r="N153" s="559"/>
      <c r="O153" s="505"/>
    </row>
    <row r="154" spans="1:15" ht="21" customHeight="1">
      <c r="A154" s="490"/>
      <c r="B154" s="501" t="s">
        <v>437</v>
      </c>
      <c r="C154" s="503">
        <v>4212</v>
      </c>
      <c r="D154" s="503"/>
      <c r="E154" s="560"/>
      <c r="F154" s="560"/>
      <c r="G154" s="560"/>
      <c r="H154" s="560"/>
      <c r="I154" s="560"/>
      <c r="J154" s="560"/>
      <c r="K154" s="560"/>
      <c r="L154" s="560"/>
      <c r="M154" s="559"/>
      <c r="N154" s="559"/>
      <c r="O154" s="505"/>
    </row>
    <row r="155" spans="1:15" ht="21" customHeight="1">
      <c r="A155" s="490"/>
      <c r="B155" s="501" t="s">
        <v>438</v>
      </c>
      <c r="C155" s="503">
        <v>1272</v>
      </c>
      <c r="D155" s="503"/>
      <c r="E155" s="560"/>
      <c r="F155" s="560"/>
      <c r="G155" s="560"/>
      <c r="H155" s="560"/>
      <c r="I155" s="560"/>
      <c r="J155" s="560"/>
      <c r="K155" s="560"/>
      <c r="L155" s="560"/>
      <c r="M155" s="559"/>
      <c r="N155" s="559"/>
      <c r="O155" s="505"/>
    </row>
    <row r="156" spans="1:15" ht="21" customHeight="1">
      <c r="A156" s="490"/>
      <c r="B156" s="501" t="s">
        <v>439</v>
      </c>
      <c r="C156" s="503">
        <v>1142</v>
      </c>
      <c r="D156" s="503"/>
      <c r="E156" s="560"/>
      <c r="F156" s="560"/>
      <c r="G156" s="560"/>
      <c r="H156" s="560"/>
      <c r="I156" s="560"/>
      <c r="J156" s="560"/>
      <c r="K156" s="560"/>
      <c r="L156" s="560"/>
      <c r="M156" s="559"/>
      <c r="N156" s="559"/>
      <c r="O156" s="505"/>
    </row>
    <row r="157" spans="1:15" ht="21" customHeight="1">
      <c r="A157" s="490"/>
      <c r="B157" s="501" t="s">
        <v>440</v>
      </c>
      <c r="C157" s="503">
        <v>952</v>
      </c>
      <c r="D157" s="503"/>
      <c r="E157" s="560"/>
      <c r="F157" s="560"/>
      <c r="G157" s="560"/>
      <c r="H157" s="560"/>
      <c r="I157" s="560"/>
      <c r="J157" s="560"/>
      <c r="K157" s="560"/>
      <c r="L157" s="560"/>
      <c r="M157" s="559"/>
      <c r="N157" s="559"/>
      <c r="O157" s="505"/>
    </row>
    <row r="158" spans="1:15" ht="21" customHeight="1">
      <c r="A158" s="490"/>
      <c r="B158" s="501" t="s">
        <v>441</v>
      </c>
      <c r="C158" s="503">
        <v>992</v>
      </c>
      <c r="D158" s="503"/>
      <c r="E158" s="560"/>
      <c r="F158" s="560"/>
      <c r="G158" s="560"/>
      <c r="H158" s="560"/>
      <c r="I158" s="560"/>
      <c r="J158" s="560"/>
      <c r="K158" s="560"/>
      <c r="L158" s="560"/>
      <c r="M158" s="559"/>
      <c r="N158" s="559"/>
      <c r="O158" s="505"/>
    </row>
    <row r="159" spans="1:15" ht="21" customHeight="1">
      <c r="A159" s="490"/>
      <c r="B159" s="501" t="s">
        <v>442</v>
      </c>
      <c r="C159" s="503">
        <v>992</v>
      </c>
      <c r="D159" s="503"/>
      <c r="E159" s="560"/>
      <c r="F159" s="560"/>
      <c r="G159" s="560"/>
      <c r="H159" s="560"/>
      <c r="I159" s="560"/>
      <c r="J159" s="560"/>
      <c r="K159" s="560"/>
      <c r="L159" s="560"/>
      <c r="M159" s="559"/>
      <c r="N159" s="559"/>
      <c r="O159" s="505"/>
    </row>
    <row r="160" spans="1:15" ht="21" customHeight="1">
      <c r="A160" s="490"/>
      <c r="B160" s="501" t="s">
        <v>443</v>
      </c>
      <c r="C160" s="503">
        <v>942</v>
      </c>
      <c r="D160" s="503"/>
      <c r="E160" s="560"/>
      <c r="F160" s="560"/>
      <c r="G160" s="560"/>
      <c r="H160" s="560"/>
      <c r="I160" s="560"/>
      <c r="J160" s="560"/>
      <c r="K160" s="560"/>
      <c r="L160" s="560"/>
      <c r="M160" s="559"/>
      <c r="N160" s="559"/>
      <c r="O160" s="505"/>
    </row>
    <row r="161" spans="1:15" ht="21" customHeight="1">
      <c r="A161" s="490"/>
      <c r="B161" s="501" t="s">
        <v>444</v>
      </c>
      <c r="C161" s="503">
        <v>932</v>
      </c>
      <c r="D161" s="503"/>
      <c r="E161" s="560"/>
      <c r="F161" s="560"/>
      <c r="G161" s="560"/>
      <c r="H161" s="560"/>
      <c r="I161" s="560"/>
      <c r="J161" s="560"/>
      <c r="K161" s="560"/>
      <c r="L161" s="560"/>
      <c r="M161" s="559"/>
      <c r="N161" s="559"/>
      <c r="O161" s="505"/>
    </row>
    <row r="162" spans="1:15" ht="21" customHeight="1">
      <c r="A162" s="490"/>
      <c r="B162" s="501" t="s">
        <v>445</v>
      </c>
      <c r="C162" s="503">
        <v>1032</v>
      </c>
      <c r="D162" s="503"/>
      <c r="E162" s="560"/>
      <c r="F162" s="560"/>
      <c r="G162" s="560"/>
      <c r="H162" s="560"/>
      <c r="I162" s="560"/>
      <c r="J162" s="560"/>
      <c r="K162" s="560"/>
      <c r="L162" s="560"/>
      <c r="M162" s="559"/>
      <c r="N162" s="559"/>
      <c r="O162" s="505"/>
    </row>
    <row r="163" spans="1:15" ht="21" customHeight="1">
      <c r="A163" s="510"/>
      <c r="B163" s="499"/>
      <c r="C163" s="503"/>
      <c r="D163" s="503"/>
      <c r="E163" s="560"/>
      <c r="F163" s="560"/>
      <c r="G163" s="560"/>
      <c r="H163" s="560"/>
      <c r="I163" s="560"/>
      <c r="J163" s="560"/>
      <c r="K163" s="560"/>
      <c r="L163" s="560"/>
      <c r="M163" s="559"/>
      <c r="N163" s="559"/>
      <c r="O163" s="505"/>
    </row>
    <row r="164" spans="1:15" ht="21" customHeight="1">
      <c r="A164" s="510"/>
      <c r="B164" s="499" t="s">
        <v>455</v>
      </c>
      <c r="C164" s="500">
        <v>54987</v>
      </c>
      <c r="D164" s="500">
        <f>SUM(E164:O164)</f>
        <v>54987</v>
      </c>
      <c r="E164" s="560"/>
      <c r="F164" s="560"/>
      <c r="G164" s="560"/>
      <c r="H164" s="560"/>
      <c r="I164" s="560"/>
      <c r="J164" s="560"/>
      <c r="K164" s="560"/>
      <c r="L164" s="560"/>
      <c r="M164" s="504">
        <v>54987</v>
      </c>
      <c r="N164" s="559"/>
      <c r="O164" s="505"/>
    </row>
    <row r="165" spans="1:15" ht="21" customHeight="1">
      <c r="A165" s="510"/>
      <c r="B165" s="499"/>
      <c r="C165" s="500"/>
      <c r="D165" s="503"/>
      <c r="E165" s="560"/>
      <c r="F165" s="560"/>
      <c r="G165" s="560"/>
      <c r="H165" s="560"/>
      <c r="I165" s="560"/>
      <c r="J165" s="560"/>
      <c r="K165" s="560"/>
      <c r="L165" s="560"/>
      <c r="M165" s="559"/>
      <c r="N165" s="559"/>
      <c r="O165" s="505"/>
    </row>
    <row r="166" spans="1:15" ht="21" customHeight="1">
      <c r="A166" s="510"/>
      <c r="B166" s="499" t="s">
        <v>378</v>
      </c>
      <c r="C166" s="500">
        <v>51190</v>
      </c>
      <c r="D166" s="500">
        <f aca="true" t="shared" si="3" ref="D166:D178">SUM(E166:O166)</f>
        <v>51190</v>
      </c>
      <c r="E166" s="560"/>
      <c r="F166" s="560"/>
      <c r="G166" s="502">
        <v>344</v>
      </c>
      <c r="H166" s="560"/>
      <c r="I166" s="560"/>
      <c r="J166" s="560"/>
      <c r="K166" s="560"/>
      <c r="L166" s="560"/>
      <c r="M166" s="504">
        <v>50846</v>
      </c>
      <c r="N166" s="559"/>
      <c r="O166" s="505"/>
    </row>
    <row r="167" spans="1:15" ht="21" customHeight="1">
      <c r="A167" s="510"/>
      <c r="B167" s="499" t="s">
        <v>507</v>
      </c>
      <c r="C167" s="500">
        <v>1641775</v>
      </c>
      <c r="D167" s="500">
        <f t="shared" si="3"/>
        <v>1641775</v>
      </c>
      <c r="E167" s="560"/>
      <c r="F167" s="560"/>
      <c r="G167" s="502">
        <v>6270</v>
      </c>
      <c r="H167" s="560"/>
      <c r="I167" s="560"/>
      <c r="J167" s="560"/>
      <c r="K167" s="560"/>
      <c r="L167" s="502">
        <v>162887</v>
      </c>
      <c r="M167" s="504">
        <v>1462618</v>
      </c>
      <c r="N167" s="559"/>
      <c r="O167" s="758">
        <v>10000</v>
      </c>
    </row>
    <row r="168" spans="1:15" ht="21" customHeight="1">
      <c r="A168" s="510"/>
      <c r="B168" s="499" t="s">
        <v>866</v>
      </c>
      <c r="C168" s="500">
        <v>24130</v>
      </c>
      <c r="D168" s="500">
        <f t="shared" si="3"/>
        <v>24130</v>
      </c>
      <c r="E168" s="560"/>
      <c r="F168" s="560"/>
      <c r="G168" s="502"/>
      <c r="H168" s="560"/>
      <c r="I168" s="560"/>
      <c r="J168" s="560"/>
      <c r="K168" s="560"/>
      <c r="L168" s="502">
        <v>24130</v>
      </c>
      <c r="M168" s="504"/>
      <c r="N168" s="559"/>
      <c r="O168" s="758"/>
    </row>
    <row r="169" spans="1:15" ht="21" customHeight="1">
      <c r="A169" s="510"/>
      <c r="B169" s="499" t="s">
        <v>938</v>
      </c>
      <c r="C169" s="500">
        <v>130000</v>
      </c>
      <c r="D169" s="500">
        <f t="shared" si="3"/>
        <v>130000</v>
      </c>
      <c r="E169" s="560"/>
      <c r="F169" s="560"/>
      <c r="G169" s="502"/>
      <c r="H169" s="560"/>
      <c r="I169" s="560"/>
      <c r="J169" s="560"/>
      <c r="K169" s="560"/>
      <c r="L169" s="560"/>
      <c r="M169" s="504">
        <v>130000</v>
      </c>
      <c r="N169" s="559"/>
      <c r="O169" s="758"/>
    </row>
    <row r="170" spans="1:15" ht="21" customHeight="1">
      <c r="A170" s="510"/>
      <c r="B170" s="499" t="s">
        <v>935</v>
      </c>
      <c r="C170" s="500">
        <v>200000</v>
      </c>
      <c r="D170" s="500">
        <f t="shared" si="3"/>
        <v>200000</v>
      </c>
      <c r="E170" s="560"/>
      <c r="F170" s="560"/>
      <c r="G170" s="502"/>
      <c r="H170" s="560"/>
      <c r="I170" s="560"/>
      <c r="J170" s="560"/>
      <c r="K170" s="560"/>
      <c r="L170" s="560"/>
      <c r="M170" s="504">
        <v>200000</v>
      </c>
      <c r="N170" s="559"/>
      <c r="O170" s="758"/>
    </row>
    <row r="171" spans="1:15" ht="21" customHeight="1">
      <c r="A171" s="510"/>
      <c r="B171" s="499" t="s">
        <v>861</v>
      </c>
      <c r="C171" s="500">
        <v>11511</v>
      </c>
      <c r="D171" s="500">
        <f t="shared" si="3"/>
        <v>11511</v>
      </c>
      <c r="E171" s="560"/>
      <c r="F171" s="560"/>
      <c r="G171" s="502"/>
      <c r="H171" s="560"/>
      <c r="I171" s="560"/>
      <c r="J171" s="560"/>
      <c r="K171" s="560"/>
      <c r="L171" s="502">
        <v>11511</v>
      </c>
      <c r="M171" s="504"/>
      <c r="N171" s="559"/>
      <c r="O171" s="758"/>
    </row>
    <row r="172" spans="1:15" ht="21" customHeight="1">
      <c r="A172" s="510"/>
      <c r="B172" s="499" t="s">
        <v>862</v>
      </c>
      <c r="C172" s="500">
        <v>19302</v>
      </c>
      <c r="D172" s="500">
        <f t="shared" si="3"/>
        <v>19302</v>
      </c>
      <c r="E172" s="560"/>
      <c r="F172" s="560"/>
      <c r="G172" s="502"/>
      <c r="H172" s="560"/>
      <c r="I172" s="560"/>
      <c r="J172" s="560"/>
      <c r="K172" s="560"/>
      <c r="L172" s="502">
        <v>19302</v>
      </c>
      <c r="M172" s="504"/>
      <c r="N172" s="559"/>
      <c r="O172" s="758"/>
    </row>
    <row r="173" spans="1:15" ht="21" customHeight="1">
      <c r="A173" s="510"/>
      <c r="B173" s="499" t="s">
        <v>937</v>
      </c>
      <c r="C173" s="500">
        <v>630860</v>
      </c>
      <c r="D173" s="500">
        <f t="shared" si="3"/>
        <v>630860</v>
      </c>
      <c r="E173" s="560"/>
      <c r="F173" s="560"/>
      <c r="G173" s="502"/>
      <c r="H173" s="560"/>
      <c r="I173" s="560"/>
      <c r="J173" s="560"/>
      <c r="K173" s="560"/>
      <c r="L173" s="502"/>
      <c r="M173" s="504">
        <v>630860</v>
      </c>
      <c r="N173" s="559"/>
      <c r="O173" s="758"/>
    </row>
    <row r="174" spans="1:15" ht="21" customHeight="1">
      <c r="A174" s="510"/>
      <c r="B174" s="499" t="s">
        <v>941</v>
      </c>
      <c r="C174" s="500">
        <v>56371</v>
      </c>
      <c r="D174" s="500">
        <f t="shared" si="3"/>
        <v>56371</v>
      </c>
      <c r="E174" s="560"/>
      <c r="F174" s="560"/>
      <c r="G174" s="502"/>
      <c r="H174" s="560"/>
      <c r="I174" s="560"/>
      <c r="J174" s="560"/>
      <c r="K174" s="560"/>
      <c r="L174" s="502"/>
      <c r="M174" s="504">
        <v>56371</v>
      </c>
      <c r="N174" s="559"/>
      <c r="O174" s="758"/>
    </row>
    <row r="175" spans="1:15" ht="21" customHeight="1">
      <c r="A175" s="510"/>
      <c r="B175" s="499" t="s">
        <v>566</v>
      </c>
      <c r="C175" s="500">
        <v>1442084</v>
      </c>
      <c r="D175" s="500">
        <f t="shared" si="3"/>
        <v>1442084</v>
      </c>
      <c r="E175" s="502">
        <v>90780</v>
      </c>
      <c r="F175" s="560"/>
      <c r="G175" s="502">
        <v>167612</v>
      </c>
      <c r="H175" s="560"/>
      <c r="I175" s="560"/>
      <c r="J175" s="560"/>
      <c r="K175" s="560"/>
      <c r="L175" s="502">
        <v>96003</v>
      </c>
      <c r="M175" s="504">
        <v>1087689</v>
      </c>
      <c r="N175" s="559"/>
      <c r="O175" s="505"/>
    </row>
    <row r="176" spans="1:15" ht="21" customHeight="1">
      <c r="A176" s="490"/>
      <c r="B176" s="499" t="s">
        <v>567</v>
      </c>
      <c r="C176" s="500">
        <v>307158</v>
      </c>
      <c r="D176" s="500">
        <f t="shared" si="3"/>
        <v>307158</v>
      </c>
      <c r="E176" s="502">
        <v>80978</v>
      </c>
      <c r="F176" s="560"/>
      <c r="G176" s="502">
        <v>30200</v>
      </c>
      <c r="H176" s="560"/>
      <c r="I176" s="560"/>
      <c r="J176" s="560"/>
      <c r="K176" s="560"/>
      <c r="L176" s="502">
        <v>4732</v>
      </c>
      <c r="M176" s="504">
        <v>191248</v>
      </c>
      <c r="N176" s="559"/>
      <c r="O176" s="505"/>
    </row>
    <row r="177" spans="1:15" ht="21" customHeight="1">
      <c r="A177" s="490"/>
      <c r="B177" s="499" t="s">
        <v>568</v>
      </c>
      <c r="C177" s="500">
        <v>519397</v>
      </c>
      <c r="D177" s="500">
        <f t="shared" si="3"/>
        <v>519397</v>
      </c>
      <c r="E177" s="502">
        <v>107127</v>
      </c>
      <c r="F177" s="560"/>
      <c r="G177" s="502">
        <v>56347</v>
      </c>
      <c r="H177" s="560"/>
      <c r="I177" s="560"/>
      <c r="J177" s="560"/>
      <c r="K177" s="560"/>
      <c r="L177" s="502">
        <v>10360</v>
      </c>
      <c r="M177" s="504">
        <v>345563</v>
      </c>
      <c r="N177" s="559"/>
      <c r="O177" s="505"/>
    </row>
    <row r="178" spans="1:15" ht="21" customHeight="1">
      <c r="A178" s="490"/>
      <c r="B178" s="499" t="s">
        <v>569</v>
      </c>
      <c r="C178" s="500">
        <v>302620</v>
      </c>
      <c r="D178" s="500">
        <f t="shared" si="3"/>
        <v>302620</v>
      </c>
      <c r="E178" s="502"/>
      <c r="F178" s="560"/>
      <c r="G178" s="502">
        <v>47961</v>
      </c>
      <c r="H178" s="560"/>
      <c r="I178" s="560"/>
      <c r="J178" s="560"/>
      <c r="K178" s="560"/>
      <c r="L178" s="502">
        <v>1857</v>
      </c>
      <c r="M178" s="504">
        <v>252802</v>
      </c>
      <c r="N178" s="559"/>
      <c r="O178" s="505"/>
    </row>
    <row r="179" spans="1:15" ht="21" customHeight="1">
      <c r="A179" s="490"/>
      <c r="B179" s="499"/>
      <c r="C179" s="503"/>
      <c r="D179" s="503"/>
      <c r="E179" s="560"/>
      <c r="F179" s="560"/>
      <c r="G179" s="560"/>
      <c r="H179" s="560"/>
      <c r="I179" s="560"/>
      <c r="J179" s="560"/>
      <c r="K179" s="560"/>
      <c r="L179" s="560"/>
      <c r="M179" s="559"/>
      <c r="N179" s="559"/>
      <c r="O179" s="505"/>
    </row>
    <row r="180" spans="1:15" ht="21" customHeight="1">
      <c r="A180" s="490"/>
      <c r="B180" s="499"/>
      <c r="C180" s="503"/>
      <c r="D180" s="503"/>
      <c r="E180" s="560"/>
      <c r="F180" s="560"/>
      <c r="G180" s="560"/>
      <c r="H180" s="560"/>
      <c r="I180" s="560"/>
      <c r="J180" s="560"/>
      <c r="K180" s="560"/>
      <c r="L180" s="560"/>
      <c r="M180" s="559"/>
      <c r="N180" s="559"/>
      <c r="O180" s="505"/>
    </row>
    <row r="181" spans="1:15" ht="21" customHeight="1">
      <c r="A181" s="490"/>
      <c r="B181" s="550" t="s">
        <v>268</v>
      </c>
      <c r="C181" s="502">
        <f>SUM(C10+C21+C23+C25+C27+C44+C45+C46+C47+C54+C65+C86+C89+C130+C131+C132+C141+C149+C164+C166+C167+C175+C176+C177+C178+C170+C103+C173+C169+C174+C171+C172+C168)</f>
        <v>15709520</v>
      </c>
      <c r="D181" s="502">
        <f>SUM(D10+D21+D23+D25+D27+D44+D45+D46+D47+D54+D65+D86+D89+D130+D131+D132+D141+D149+D164+D166+D167+D175+D176+D177+D178+D170+D103+D173+D169+D174+D171+D172+D168)</f>
        <v>15709520</v>
      </c>
      <c r="E181" s="502">
        <f aca="true" t="shared" si="4" ref="E181:O181">SUM(E10+E21+E23+E25+E27+E44+E45+E46+E47+E54+E65+E86+E89+E130+E131+E132+E141+E149+E164+E166+E167+E175+E176+E177+E178+E170+E103+E173+E169+E174+E171+E172+E168)</f>
        <v>1291538</v>
      </c>
      <c r="F181" s="502">
        <f t="shared" si="4"/>
        <v>221369</v>
      </c>
      <c r="G181" s="502">
        <f t="shared" si="4"/>
        <v>1997040</v>
      </c>
      <c r="H181" s="502">
        <f t="shared" si="4"/>
        <v>2098</v>
      </c>
      <c r="I181" s="502">
        <f t="shared" si="4"/>
        <v>3113757</v>
      </c>
      <c r="J181" s="502">
        <f t="shared" si="4"/>
        <v>0</v>
      </c>
      <c r="K181" s="502">
        <f t="shared" si="4"/>
        <v>0</v>
      </c>
      <c r="L181" s="502">
        <f t="shared" si="4"/>
        <v>1298077</v>
      </c>
      <c r="M181" s="502">
        <f t="shared" si="4"/>
        <v>6494528</v>
      </c>
      <c r="N181" s="502">
        <f t="shared" si="4"/>
        <v>836113</v>
      </c>
      <c r="O181" s="502">
        <f t="shared" si="4"/>
        <v>455000</v>
      </c>
    </row>
    <row r="182" spans="1:15" ht="21" customHeight="1">
      <c r="A182" s="490"/>
      <c r="B182" s="499"/>
      <c r="C182" s="503"/>
      <c r="D182" s="503"/>
      <c r="E182" s="560"/>
      <c r="F182" s="560"/>
      <c r="G182" s="560"/>
      <c r="H182" s="560"/>
      <c r="I182" s="560"/>
      <c r="J182" s="560"/>
      <c r="K182" s="560"/>
      <c r="L182" s="560"/>
      <c r="M182" s="559"/>
      <c r="N182" s="559"/>
      <c r="O182" s="505"/>
    </row>
  </sheetData>
  <mergeCells count="13">
    <mergeCell ref="O8:O9"/>
    <mergeCell ref="L8:L9"/>
    <mergeCell ref="M8:N8"/>
    <mergeCell ref="A3:O3"/>
    <mergeCell ref="B4:N4"/>
    <mergeCell ref="B5:N5"/>
    <mergeCell ref="E8:E9"/>
    <mergeCell ref="F8:F9"/>
    <mergeCell ref="H8:I8"/>
    <mergeCell ref="J8:K8"/>
    <mergeCell ref="B8:B9"/>
    <mergeCell ref="C8:C9"/>
    <mergeCell ref="D8:D9"/>
  </mergeCells>
  <printOptions/>
  <pageMargins left="0.3937007874015748" right="0.3937007874015748" top="0.3937007874015748" bottom="0.3937007874015748" header="0.5118110236220472" footer="0"/>
  <pageSetup firstPageNumber="53" useFirstPageNumber="1" horizontalDpi="600" verticalDpi="600" orientation="landscape" paperSize="9" scale="59" r:id="rId1"/>
  <headerFooter alignWithMargins="0"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A2" sqref="A2"/>
    </sheetView>
  </sheetViews>
  <sheetFormatPr defaultColWidth="9.00390625" defaultRowHeight="12.75"/>
  <cols>
    <col min="1" max="1" width="9.125" style="483" customWidth="1"/>
    <col min="2" max="2" width="48.375" style="483" customWidth="1"/>
    <col min="3" max="3" width="13.125" style="483" customWidth="1"/>
    <col min="4" max="4" width="11.25390625" style="483" customWidth="1"/>
    <col min="5" max="5" width="11.875" style="483" customWidth="1"/>
    <col min="6" max="6" width="12.25390625" style="483" customWidth="1"/>
    <col min="7" max="7" width="11.375" style="483" customWidth="1"/>
    <col min="8" max="8" width="10.625" style="483" bestFit="1" customWidth="1"/>
    <col min="9" max="9" width="11.25390625" style="483" customWidth="1"/>
    <col min="10" max="10" width="11.625" style="483" customWidth="1"/>
    <col min="11" max="11" width="12.625" style="483" customWidth="1"/>
    <col min="12" max="12" width="10.75390625" style="483" customWidth="1"/>
    <col min="13" max="16384" width="9.125" style="483" customWidth="1"/>
  </cols>
  <sheetData>
    <row r="1" spans="1:13" ht="12.75">
      <c r="A1" s="1182" t="s">
        <v>558</v>
      </c>
      <c r="B1" s="1182"/>
      <c r="C1" s="1182"/>
      <c r="D1" s="1182"/>
      <c r="E1" s="1182"/>
      <c r="F1" s="1182"/>
      <c r="G1" s="1182"/>
      <c r="H1" s="1182"/>
      <c r="I1" s="1182"/>
      <c r="J1" s="1182"/>
      <c r="K1" s="1182"/>
      <c r="L1" s="1182"/>
      <c r="M1" s="1182"/>
    </row>
    <row r="2" spans="2:12" ht="18.75">
      <c r="B2" s="1183" t="s">
        <v>834</v>
      </c>
      <c r="C2" s="1183"/>
      <c r="D2" s="1183"/>
      <c r="E2" s="1183"/>
      <c r="F2" s="1183"/>
      <c r="G2" s="1183"/>
      <c r="H2" s="1183"/>
      <c r="I2" s="1183"/>
      <c r="J2" s="1183"/>
      <c r="K2" s="1183"/>
      <c r="L2" s="1183"/>
    </row>
    <row r="3" spans="2:12" ht="18.75">
      <c r="B3" s="1184" t="s">
        <v>725</v>
      </c>
      <c r="C3" s="1184"/>
      <c r="D3" s="1184"/>
      <c r="E3" s="1184"/>
      <c r="F3" s="1184"/>
      <c r="G3" s="1184"/>
      <c r="H3" s="1184"/>
      <c r="I3" s="1184"/>
      <c r="J3" s="1184"/>
      <c r="K3" s="1184"/>
      <c r="L3" s="1184"/>
    </row>
    <row r="4" spans="2:13" ht="9.75" customHeight="1">
      <c r="B4" s="506"/>
      <c r="C4" s="506"/>
      <c r="D4" s="506"/>
      <c r="E4" s="507"/>
      <c r="F4" s="507"/>
      <c r="G4" s="507"/>
      <c r="H4" s="507"/>
      <c r="I4" s="507"/>
      <c r="J4" s="507"/>
      <c r="K4" s="507"/>
      <c r="L4" s="507"/>
      <c r="M4" s="842" t="s">
        <v>758</v>
      </c>
    </row>
    <row r="5" spans="1:13" ht="27" customHeight="1">
      <c r="A5" s="812"/>
      <c r="B5" s="1181" t="s">
        <v>835</v>
      </c>
      <c r="C5" s="1181" t="s">
        <v>836</v>
      </c>
      <c r="D5" s="1181" t="s">
        <v>837</v>
      </c>
      <c r="E5" s="489" t="s">
        <v>731</v>
      </c>
      <c r="F5" s="1181" t="s">
        <v>732</v>
      </c>
      <c r="G5" s="1181"/>
      <c r="H5" s="1181" t="s">
        <v>733</v>
      </c>
      <c r="I5" s="1181"/>
      <c r="J5" s="1181" t="s">
        <v>838</v>
      </c>
      <c r="K5" s="1181" t="s">
        <v>736</v>
      </c>
      <c r="L5" s="1181"/>
      <c r="M5" s="1181" t="s">
        <v>933</v>
      </c>
    </row>
    <row r="6" spans="1:13" ht="41.25" customHeight="1">
      <c r="A6" s="813"/>
      <c r="B6" s="1181"/>
      <c r="C6" s="1181"/>
      <c r="D6" s="1181"/>
      <c r="E6" s="489" t="s">
        <v>737</v>
      </c>
      <c r="F6" s="489" t="s">
        <v>839</v>
      </c>
      <c r="G6" s="489" t="s">
        <v>840</v>
      </c>
      <c r="H6" s="489" t="s">
        <v>841</v>
      </c>
      <c r="I6" s="489" t="s">
        <v>840</v>
      </c>
      <c r="J6" s="1181"/>
      <c r="K6" s="489" t="s">
        <v>842</v>
      </c>
      <c r="L6" s="489" t="s">
        <v>294</v>
      </c>
      <c r="M6" s="1181"/>
    </row>
    <row r="7" spans="1:13" ht="18" customHeight="1">
      <c r="A7" s="811">
        <v>1801</v>
      </c>
      <c r="B7" s="759" t="s">
        <v>939</v>
      </c>
      <c r="C7" s="760">
        <v>10000</v>
      </c>
      <c r="D7" s="760">
        <f aca="true" t="shared" si="0" ref="D7:D48">SUM(E7:M7)</f>
        <v>10000</v>
      </c>
      <c r="E7" s="489"/>
      <c r="F7" s="489"/>
      <c r="G7" s="489"/>
      <c r="H7" s="489"/>
      <c r="I7" s="489"/>
      <c r="J7" s="489"/>
      <c r="K7" s="760">
        <v>10000</v>
      </c>
      <c r="L7" s="489"/>
      <c r="M7" s="767"/>
    </row>
    <row r="8" spans="1:13" ht="18" customHeight="1">
      <c r="A8" s="554">
        <v>1803</v>
      </c>
      <c r="B8" s="803" t="s">
        <v>932</v>
      </c>
      <c r="C8" s="806">
        <v>15000</v>
      </c>
      <c r="D8" s="760">
        <f t="shared" si="0"/>
        <v>15000</v>
      </c>
      <c r="E8" s="808"/>
      <c r="F8" s="810"/>
      <c r="G8" s="810"/>
      <c r="H8" s="810"/>
      <c r="I8" s="810"/>
      <c r="J8" s="810"/>
      <c r="K8" s="760"/>
      <c r="L8" s="810"/>
      <c r="M8" s="772">
        <v>15000</v>
      </c>
    </row>
    <row r="9" spans="1:13" ht="18" customHeight="1">
      <c r="A9" s="554">
        <v>2985</v>
      </c>
      <c r="B9" s="803" t="s">
        <v>936</v>
      </c>
      <c r="C9" s="806">
        <v>95521</v>
      </c>
      <c r="D9" s="760">
        <f t="shared" si="0"/>
        <v>95521</v>
      </c>
      <c r="E9" s="808">
        <v>27039</v>
      </c>
      <c r="F9" s="810"/>
      <c r="G9" s="810"/>
      <c r="H9" s="810"/>
      <c r="I9" s="810"/>
      <c r="J9" s="810"/>
      <c r="K9" s="760">
        <v>68482</v>
      </c>
      <c r="L9" s="810"/>
      <c r="M9" s="768"/>
    </row>
    <row r="10" spans="1:13" ht="18" customHeight="1">
      <c r="A10" s="811">
        <v>3011</v>
      </c>
      <c r="B10" s="759" t="s">
        <v>974</v>
      </c>
      <c r="C10" s="760">
        <v>10533</v>
      </c>
      <c r="D10" s="760">
        <f t="shared" si="0"/>
        <v>10533</v>
      </c>
      <c r="E10" s="489"/>
      <c r="F10" s="489"/>
      <c r="G10" s="489"/>
      <c r="H10" s="489"/>
      <c r="I10" s="489"/>
      <c r="J10" s="489"/>
      <c r="K10" s="760">
        <v>10533</v>
      </c>
      <c r="L10" s="489"/>
      <c r="M10" s="767"/>
    </row>
    <row r="11" spans="1:13" ht="18" customHeight="1">
      <c r="A11" s="553">
        <v>3030</v>
      </c>
      <c r="B11" s="555" t="s">
        <v>641</v>
      </c>
      <c r="C11" s="509">
        <v>30918</v>
      </c>
      <c r="D11" s="760">
        <f t="shared" si="0"/>
        <v>30918</v>
      </c>
      <c r="E11" s="760">
        <v>20918</v>
      </c>
      <c r="F11" s="764"/>
      <c r="G11" s="764"/>
      <c r="H11" s="764"/>
      <c r="I11" s="764"/>
      <c r="J11" s="764"/>
      <c r="K11" s="760">
        <v>10000</v>
      </c>
      <c r="L11" s="764"/>
      <c r="M11" s="768"/>
    </row>
    <row r="12" spans="1:13" ht="18" customHeight="1">
      <c r="A12" s="553">
        <v>3141</v>
      </c>
      <c r="B12" s="555" t="s">
        <v>375</v>
      </c>
      <c r="C12" s="509">
        <v>29000</v>
      </c>
      <c r="D12" s="760">
        <f t="shared" si="0"/>
        <v>29000</v>
      </c>
      <c r="E12" s="765">
        <v>21000</v>
      </c>
      <c r="F12" s="766"/>
      <c r="G12" s="766"/>
      <c r="H12" s="766"/>
      <c r="I12" s="766"/>
      <c r="J12" s="766"/>
      <c r="K12" s="760">
        <v>8000</v>
      </c>
      <c r="L12" s="766"/>
      <c r="M12" s="768"/>
    </row>
    <row r="13" spans="1:13" ht="18" customHeight="1">
      <c r="A13" s="553">
        <v>3142</v>
      </c>
      <c r="B13" s="508" t="s">
        <v>482</v>
      </c>
      <c r="C13" s="509">
        <v>10000</v>
      </c>
      <c r="D13" s="760">
        <f t="shared" si="0"/>
        <v>10000</v>
      </c>
      <c r="E13" s="765"/>
      <c r="F13" s="766"/>
      <c r="G13" s="766"/>
      <c r="H13" s="766"/>
      <c r="I13" s="766"/>
      <c r="J13" s="766"/>
      <c r="K13" s="760">
        <v>10000</v>
      </c>
      <c r="L13" s="766"/>
      <c r="M13" s="768"/>
    </row>
    <row r="14" spans="1:13" ht="18" customHeight="1">
      <c r="A14" s="553">
        <v>3143</v>
      </c>
      <c r="B14" s="555" t="s">
        <v>581</v>
      </c>
      <c r="C14" s="509">
        <v>7000</v>
      </c>
      <c r="D14" s="760">
        <f t="shared" si="0"/>
        <v>7000</v>
      </c>
      <c r="E14" s="765"/>
      <c r="F14" s="766"/>
      <c r="G14" s="766"/>
      <c r="H14" s="766"/>
      <c r="I14" s="766"/>
      <c r="J14" s="766"/>
      <c r="K14" s="760">
        <v>7000</v>
      </c>
      <c r="L14" s="766"/>
      <c r="M14" s="768"/>
    </row>
    <row r="15" spans="1:13" ht="18" customHeight="1">
      <c r="A15" s="554">
        <v>3144</v>
      </c>
      <c r="B15" s="511" t="s">
        <v>942</v>
      </c>
      <c r="C15" s="509">
        <v>3500</v>
      </c>
      <c r="D15" s="760">
        <f t="shared" si="0"/>
        <v>3500</v>
      </c>
      <c r="E15" s="765"/>
      <c r="F15" s="766"/>
      <c r="G15" s="766"/>
      <c r="H15" s="766"/>
      <c r="I15" s="766"/>
      <c r="J15" s="766"/>
      <c r="K15" s="760">
        <v>3500</v>
      </c>
      <c r="L15" s="766"/>
      <c r="M15" s="768"/>
    </row>
    <row r="16" spans="1:13" ht="18" customHeight="1">
      <c r="A16" s="553">
        <v>3201</v>
      </c>
      <c r="B16" s="555" t="s">
        <v>528</v>
      </c>
      <c r="C16" s="509">
        <v>23700</v>
      </c>
      <c r="D16" s="760">
        <f t="shared" si="0"/>
        <v>23700</v>
      </c>
      <c r="E16" s="760"/>
      <c r="F16" s="764"/>
      <c r="G16" s="764"/>
      <c r="H16" s="764"/>
      <c r="I16" s="764"/>
      <c r="J16" s="764"/>
      <c r="K16" s="760">
        <v>23700</v>
      </c>
      <c r="L16" s="764"/>
      <c r="M16" s="768"/>
    </row>
    <row r="17" spans="1:13" ht="18" customHeight="1">
      <c r="A17" s="553">
        <v>3207</v>
      </c>
      <c r="B17" s="555" t="s">
        <v>361</v>
      </c>
      <c r="C17" s="509">
        <v>24000</v>
      </c>
      <c r="D17" s="760">
        <f t="shared" si="0"/>
        <v>24000</v>
      </c>
      <c r="E17" s="765"/>
      <c r="F17" s="766"/>
      <c r="G17" s="766"/>
      <c r="H17" s="766"/>
      <c r="I17" s="766"/>
      <c r="J17" s="766"/>
      <c r="K17" s="760">
        <v>24000</v>
      </c>
      <c r="L17" s="766"/>
      <c r="M17" s="768"/>
    </row>
    <row r="18" spans="1:13" ht="18" customHeight="1">
      <c r="A18" s="553">
        <v>3208</v>
      </c>
      <c r="B18" s="555" t="s">
        <v>134</v>
      </c>
      <c r="C18" s="509">
        <v>20500</v>
      </c>
      <c r="D18" s="760">
        <f t="shared" si="0"/>
        <v>20500</v>
      </c>
      <c r="E18" s="765">
        <v>20500</v>
      </c>
      <c r="F18" s="766"/>
      <c r="G18" s="766"/>
      <c r="H18" s="766"/>
      <c r="I18" s="766"/>
      <c r="J18" s="766"/>
      <c r="K18" s="760"/>
      <c r="L18" s="766"/>
      <c r="M18" s="768"/>
    </row>
    <row r="19" spans="1:13" ht="18" customHeight="1">
      <c r="A19" s="553">
        <v>3209</v>
      </c>
      <c r="B19" s="555" t="s">
        <v>381</v>
      </c>
      <c r="C19" s="509">
        <v>8000</v>
      </c>
      <c r="D19" s="760">
        <f t="shared" si="0"/>
        <v>8000</v>
      </c>
      <c r="E19" s="765">
        <v>8000</v>
      </c>
      <c r="F19" s="766"/>
      <c r="G19" s="766"/>
      <c r="H19" s="766"/>
      <c r="I19" s="766"/>
      <c r="J19" s="766"/>
      <c r="K19" s="760"/>
      <c r="L19" s="766"/>
      <c r="M19" s="768"/>
    </row>
    <row r="20" spans="1:13" ht="18" customHeight="1">
      <c r="A20" s="553">
        <v>3215</v>
      </c>
      <c r="B20" s="555" t="s">
        <v>362</v>
      </c>
      <c r="C20" s="509">
        <v>22750</v>
      </c>
      <c r="D20" s="760">
        <f t="shared" si="0"/>
        <v>22750</v>
      </c>
      <c r="E20" s="765">
        <v>11443</v>
      </c>
      <c r="F20" s="766"/>
      <c r="G20" s="766"/>
      <c r="H20" s="766"/>
      <c r="I20" s="766"/>
      <c r="J20" s="766">
        <v>11307</v>
      </c>
      <c r="K20" s="760"/>
      <c r="L20" s="766"/>
      <c r="M20" s="768"/>
    </row>
    <row r="21" spans="1:13" ht="18" customHeight="1">
      <c r="A21" s="553">
        <v>3222</v>
      </c>
      <c r="B21" s="555" t="s">
        <v>386</v>
      </c>
      <c r="C21" s="509">
        <v>91806</v>
      </c>
      <c r="D21" s="760">
        <f t="shared" si="0"/>
        <v>91806</v>
      </c>
      <c r="E21" s="765"/>
      <c r="F21" s="766"/>
      <c r="G21" s="766"/>
      <c r="H21" s="766"/>
      <c r="I21" s="766"/>
      <c r="J21" s="766">
        <v>86206</v>
      </c>
      <c r="K21" s="760">
        <v>5600</v>
      </c>
      <c r="L21" s="766"/>
      <c r="M21" s="768"/>
    </row>
    <row r="22" spans="1:13" ht="18" customHeight="1">
      <c r="A22" s="553">
        <v>3310</v>
      </c>
      <c r="B22" s="555" t="s">
        <v>253</v>
      </c>
      <c r="C22" s="509">
        <v>6000</v>
      </c>
      <c r="D22" s="760">
        <f t="shared" si="0"/>
        <v>6000</v>
      </c>
      <c r="E22" s="765"/>
      <c r="F22" s="766"/>
      <c r="G22" s="766"/>
      <c r="H22" s="766"/>
      <c r="I22" s="766"/>
      <c r="J22" s="766"/>
      <c r="K22" s="760">
        <v>6000</v>
      </c>
      <c r="L22" s="766"/>
      <c r="M22" s="768"/>
    </row>
    <row r="23" spans="1:13" ht="18" customHeight="1">
      <c r="A23" s="553">
        <v>3322</v>
      </c>
      <c r="B23" s="555" t="s">
        <v>29</v>
      </c>
      <c r="C23" s="509">
        <v>6500</v>
      </c>
      <c r="D23" s="760">
        <f t="shared" si="0"/>
        <v>6500</v>
      </c>
      <c r="E23" s="765"/>
      <c r="F23" s="766"/>
      <c r="G23" s="766"/>
      <c r="H23" s="766"/>
      <c r="I23" s="766"/>
      <c r="J23" s="766"/>
      <c r="K23" s="760">
        <v>6500</v>
      </c>
      <c r="L23" s="766"/>
      <c r="M23" s="768"/>
    </row>
    <row r="24" spans="1:13" ht="18" customHeight="1">
      <c r="A24" s="553">
        <v>3352</v>
      </c>
      <c r="B24" s="555" t="s">
        <v>987</v>
      </c>
      <c r="C24" s="509">
        <v>11250</v>
      </c>
      <c r="D24" s="760">
        <f t="shared" si="0"/>
        <v>11250</v>
      </c>
      <c r="E24" s="765"/>
      <c r="F24" s="766"/>
      <c r="G24" s="766"/>
      <c r="H24" s="766"/>
      <c r="I24" s="766"/>
      <c r="J24" s="766"/>
      <c r="K24" s="760">
        <v>11250</v>
      </c>
      <c r="L24" s="766"/>
      <c r="M24" s="768"/>
    </row>
    <row r="25" spans="1:13" ht="18" customHeight="1">
      <c r="A25" s="553">
        <v>3355</v>
      </c>
      <c r="B25" s="555" t="s">
        <v>412</v>
      </c>
      <c r="C25" s="509">
        <v>6710</v>
      </c>
      <c r="D25" s="760">
        <f t="shared" si="0"/>
        <v>6710</v>
      </c>
      <c r="E25" s="765"/>
      <c r="F25" s="766"/>
      <c r="G25" s="766"/>
      <c r="H25" s="766"/>
      <c r="I25" s="766"/>
      <c r="J25" s="766">
        <v>1710</v>
      </c>
      <c r="K25" s="760">
        <v>5000</v>
      </c>
      <c r="L25" s="766"/>
      <c r="M25" s="768"/>
    </row>
    <row r="26" spans="1:13" ht="18" customHeight="1">
      <c r="A26" s="553">
        <v>3356</v>
      </c>
      <c r="B26" s="555" t="s">
        <v>309</v>
      </c>
      <c r="C26" s="509">
        <v>20000</v>
      </c>
      <c r="D26" s="760">
        <f t="shared" si="0"/>
        <v>20000</v>
      </c>
      <c r="E26" s="765">
        <v>11380</v>
      </c>
      <c r="F26" s="766"/>
      <c r="G26" s="766"/>
      <c r="H26" s="766"/>
      <c r="I26" s="766"/>
      <c r="J26" s="766"/>
      <c r="K26" s="760">
        <v>8620</v>
      </c>
      <c r="L26" s="766"/>
      <c r="M26" s="768"/>
    </row>
    <row r="27" spans="1:13" ht="18" customHeight="1">
      <c r="A27" s="553">
        <v>3359</v>
      </c>
      <c r="B27" s="799" t="s">
        <v>868</v>
      </c>
      <c r="C27" s="804">
        <v>2000</v>
      </c>
      <c r="D27" s="760">
        <f t="shared" si="0"/>
        <v>2000</v>
      </c>
      <c r="E27" s="765"/>
      <c r="F27" s="766"/>
      <c r="G27" s="766"/>
      <c r="H27" s="766"/>
      <c r="I27" s="766"/>
      <c r="J27" s="766"/>
      <c r="K27" s="760">
        <v>2000</v>
      </c>
      <c r="L27" s="766"/>
      <c r="M27" s="768"/>
    </row>
    <row r="28" spans="1:13" ht="18" customHeight="1">
      <c r="A28" s="553">
        <v>3422</v>
      </c>
      <c r="B28" s="799" t="s">
        <v>36</v>
      </c>
      <c r="C28" s="804">
        <v>8620</v>
      </c>
      <c r="D28" s="760">
        <f t="shared" si="0"/>
        <v>8620</v>
      </c>
      <c r="E28" s="765">
        <v>8620</v>
      </c>
      <c r="F28" s="766"/>
      <c r="G28" s="766"/>
      <c r="H28" s="766"/>
      <c r="I28" s="766"/>
      <c r="J28" s="766"/>
      <c r="K28" s="760"/>
      <c r="L28" s="766"/>
      <c r="M28" s="768"/>
    </row>
    <row r="29" spans="1:13" ht="18" customHeight="1">
      <c r="A29" s="553">
        <v>3423</v>
      </c>
      <c r="B29" s="799" t="s">
        <v>35</v>
      </c>
      <c r="C29" s="804">
        <v>11168</v>
      </c>
      <c r="D29" s="760">
        <f t="shared" si="0"/>
        <v>11168</v>
      </c>
      <c r="E29" s="807">
        <v>10000</v>
      </c>
      <c r="F29" s="809"/>
      <c r="G29" s="809"/>
      <c r="H29" s="809"/>
      <c r="I29" s="809"/>
      <c r="J29" s="809">
        <v>1168</v>
      </c>
      <c r="K29" s="760"/>
      <c r="L29" s="809"/>
      <c r="M29" s="768"/>
    </row>
    <row r="30" spans="1:13" ht="18" customHeight="1">
      <c r="A30" s="553">
        <v>3424</v>
      </c>
      <c r="B30" s="800" t="s">
        <v>177</v>
      </c>
      <c r="C30" s="805">
        <v>5770</v>
      </c>
      <c r="D30" s="760">
        <f t="shared" si="0"/>
        <v>5770</v>
      </c>
      <c r="E30" s="807">
        <v>4500</v>
      </c>
      <c r="F30" s="809"/>
      <c r="G30" s="809"/>
      <c r="H30" s="809"/>
      <c r="I30" s="809"/>
      <c r="J30" s="809"/>
      <c r="K30" s="760">
        <v>1270</v>
      </c>
      <c r="L30" s="809"/>
      <c r="M30" s="768"/>
    </row>
    <row r="31" spans="1:13" ht="18" customHeight="1">
      <c r="A31" s="553">
        <v>3425</v>
      </c>
      <c r="B31" s="800" t="s">
        <v>587</v>
      </c>
      <c r="C31" s="805">
        <v>4200</v>
      </c>
      <c r="D31" s="760">
        <f t="shared" si="0"/>
        <v>4200</v>
      </c>
      <c r="E31" s="761">
        <v>4200</v>
      </c>
      <c r="F31" s="762"/>
      <c r="G31" s="762"/>
      <c r="H31" s="762"/>
      <c r="I31" s="762"/>
      <c r="J31" s="762"/>
      <c r="K31" s="760"/>
      <c r="L31" s="762"/>
      <c r="M31" s="768"/>
    </row>
    <row r="32" spans="1:13" ht="18" customHeight="1">
      <c r="A32" s="553">
        <v>3426</v>
      </c>
      <c r="B32" s="799" t="s">
        <v>363</v>
      </c>
      <c r="C32" s="804">
        <v>45000</v>
      </c>
      <c r="D32" s="760">
        <f t="shared" si="0"/>
        <v>45000</v>
      </c>
      <c r="E32" s="761">
        <v>45000</v>
      </c>
      <c r="F32" s="762"/>
      <c r="G32" s="762"/>
      <c r="H32" s="762"/>
      <c r="I32" s="762"/>
      <c r="J32" s="762"/>
      <c r="K32" s="760"/>
      <c r="L32" s="762"/>
      <c r="M32" s="768"/>
    </row>
    <row r="33" spans="1:13" ht="18" customHeight="1">
      <c r="A33" s="553">
        <v>3427</v>
      </c>
      <c r="B33" s="799" t="s">
        <v>588</v>
      </c>
      <c r="C33" s="804">
        <v>14000</v>
      </c>
      <c r="D33" s="760">
        <f t="shared" si="0"/>
        <v>14000</v>
      </c>
      <c r="E33" s="562">
        <v>5800</v>
      </c>
      <c r="F33" s="763"/>
      <c r="G33" s="763"/>
      <c r="H33" s="763"/>
      <c r="I33" s="763"/>
      <c r="J33" s="763"/>
      <c r="K33" s="760">
        <v>8200</v>
      </c>
      <c r="L33" s="763"/>
      <c r="M33" s="768"/>
    </row>
    <row r="34" spans="1:13" ht="18" customHeight="1">
      <c r="A34" s="553">
        <v>3921</v>
      </c>
      <c r="B34" s="556" t="s">
        <v>428</v>
      </c>
      <c r="C34" s="557">
        <v>6000</v>
      </c>
      <c r="D34" s="760">
        <f t="shared" si="0"/>
        <v>6000</v>
      </c>
      <c r="E34" s="562">
        <v>6000</v>
      </c>
      <c r="F34" s="763"/>
      <c r="G34" s="763"/>
      <c r="H34" s="763"/>
      <c r="I34" s="763"/>
      <c r="J34" s="763"/>
      <c r="K34" s="760"/>
      <c r="L34" s="763"/>
      <c r="M34" s="768"/>
    </row>
    <row r="35" spans="1:13" ht="18" customHeight="1">
      <c r="A35" s="553">
        <v>3922</v>
      </c>
      <c r="B35" s="556" t="s">
        <v>429</v>
      </c>
      <c r="C35" s="557">
        <v>5000</v>
      </c>
      <c r="D35" s="760">
        <f t="shared" si="0"/>
        <v>5000</v>
      </c>
      <c r="E35" s="562">
        <v>5000</v>
      </c>
      <c r="F35" s="763"/>
      <c r="G35" s="763"/>
      <c r="H35" s="763"/>
      <c r="I35" s="763"/>
      <c r="J35" s="763"/>
      <c r="K35" s="760"/>
      <c r="L35" s="763"/>
      <c r="M35" s="768"/>
    </row>
    <row r="36" spans="1:13" ht="18" customHeight="1">
      <c r="A36" s="553">
        <v>3924</v>
      </c>
      <c r="B36" s="556" t="s">
        <v>229</v>
      </c>
      <c r="C36" s="557">
        <v>5000</v>
      </c>
      <c r="D36" s="760">
        <f t="shared" si="0"/>
        <v>5000</v>
      </c>
      <c r="E36" s="562"/>
      <c r="F36" s="763"/>
      <c r="G36" s="763"/>
      <c r="H36" s="763"/>
      <c r="I36" s="763"/>
      <c r="J36" s="763">
        <v>3000</v>
      </c>
      <c r="K36" s="760">
        <v>2000</v>
      </c>
      <c r="L36" s="763"/>
      <c r="M36" s="768"/>
    </row>
    <row r="37" spans="1:13" ht="18" customHeight="1">
      <c r="A37" s="553">
        <v>3925</v>
      </c>
      <c r="B37" s="556" t="s">
        <v>480</v>
      </c>
      <c r="C37" s="557">
        <v>280300</v>
      </c>
      <c r="D37" s="760">
        <f t="shared" si="0"/>
        <v>280300</v>
      </c>
      <c r="E37" s="562">
        <v>106527</v>
      </c>
      <c r="F37" s="763"/>
      <c r="G37" s="763"/>
      <c r="H37" s="763"/>
      <c r="I37" s="763"/>
      <c r="J37" s="763"/>
      <c r="K37" s="760">
        <v>173773</v>
      </c>
      <c r="L37" s="763"/>
      <c r="M37" s="768"/>
    </row>
    <row r="38" spans="1:13" ht="18" customHeight="1">
      <c r="A38" s="553">
        <v>3926</v>
      </c>
      <c r="B38" s="556" t="s">
        <v>858</v>
      </c>
      <c r="C38" s="557">
        <v>2000</v>
      </c>
      <c r="D38" s="760">
        <f t="shared" si="0"/>
        <v>2000</v>
      </c>
      <c r="E38" s="562">
        <v>2000</v>
      </c>
      <c r="F38" s="763"/>
      <c r="G38" s="763"/>
      <c r="H38" s="763"/>
      <c r="I38" s="763"/>
      <c r="J38" s="763"/>
      <c r="K38" s="760"/>
      <c r="L38" s="763"/>
      <c r="M38" s="768"/>
    </row>
    <row r="39" spans="1:13" ht="18" customHeight="1">
      <c r="A39" s="553">
        <v>3927</v>
      </c>
      <c r="B39" s="556" t="s">
        <v>859</v>
      </c>
      <c r="C39" s="557">
        <v>3238</v>
      </c>
      <c r="D39" s="760">
        <f t="shared" si="0"/>
        <v>3238</v>
      </c>
      <c r="E39" s="562">
        <v>3238</v>
      </c>
      <c r="F39" s="763"/>
      <c r="G39" s="763"/>
      <c r="H39" s="763"/>
      <c r="I39" s="763"/>
      <c r="J39" s="763"/>
      <c r="K39" s="760"/>
      <c r="L39" s="763"/>
      <c r="M39" s="768"/>
    </row>
    <row r="40" spans="1:13" ht="18" customHeight="1">
      <c r="A40" s="553">
        <v>3941</v>
      </c>
      <c r="B40" s="801" t="s">
        <v>433</v>
      </c>
      <c r="C40" s="557">
        <v>268800</v>
      </c>
      <c r="D40" s="760">
        <f t="shared" si="0"/>
        <v>268800</v>
      </c>
      <c r="E40" s="562">
        <v>268800</v>
      </c>
      <c r="F40" s="763"/>
      <c r="G40" s="763"/>
      <c r="H40" s="763"/>
      <c r="I40" s="763"/>
      <c r="J40" s="763"/>
      <c r="K40" s="760"/>
      <c r="L40" s="763"/>
      <c r="M40" s="768"/>
    </row>
    <row r="41" spans="1:13" ht="18" customHeight="1">
      <c r="A41" s="553">
        <v>3942</v>
      </c>
      <c r="B41" s="556" t="s">
        <v>434</v>
      </c>
      <c r="C41" s="557">
        <v>137000</v>
      </c>
      <c r="D41" s="760">
        <f t="shared" si="0"/>
        <v>137000</v>
      </c>
      <c r="E41" s="562">
        <v>137000</v>
      </c>
      <c r="F41" s="763"/>
      <c r="G41" s="763"/>
      <c r="H41" s="763"/>
      <c r="I41" s="763"/>
      <c r="J41" s="763"/>
      <c r="K41" s="760"/>
      <c r="L41" s="763"/>
      <c r="M41" s="768"/>
    </row>
    <row r="42" spans="1:13" ht="18" customHeight="1">
      <c r="A42" s="562">
        <v>3971</v>
      </c>
      <c r="B42" s="802" t="s">
        <v>362</v>
      </c>
      <c r="C42" s="557">
        <v>5462</v>
      </c>
      <c r="D42" s="760">
        <f t="shared" si="0"/>
        <v>5462</v>
      </c>
      <c r="E42" s="562"/>
      <c r="F42" s="763"/>
      <c r="G42" s="763"/>
      <c r="H42" s="763"/>
      <c r="I42" s="763"/>
      <c r="J42" s="763"/>
      <c r="K42" s="760">
        <v>5462</v>
      </c>
      <c r="L42" s="763"/>
      <c r="M42" s="768"/>
    </row>
    <row r="43" spans="1:13" ht="18" customHeight="1">
      <c r="A43" s="562">
        <v>4033</v>
      </c>
      <c r="B43" s="558" t="s">
        <v>156</v>
      </c>
      <c r="C43" s="557">
        <v>20239</v>
      </c>
      <c r="D43" s="760">
        <f t="shared" si="0"/>
        <v>20239</v>
      </c>
      <c r="E43" s="562"/>
      <c r="F43" s="763"/>
      <c r="G43" s="763"/>
      <c r="H43" s="763"/>
      <c r="I43" s="763"/>
      <c r="J43" s="763">
        <v>10239</v>
      </c>
      <c r="K43" s="760">
        <v>10000</v>
      </c>
      <c r="L43" s="763"/>
      <c r="M43" s="768"/>
    </row>
    <row r="44" spans="1:13" ht="18" customHeight="1">
      <c r="A44" s="562">
        <v>4132</v>
      </c>
      <c r="B44" s="558" t="s">
        <v>468</v>
      </c>
      <c r="C44" s="557">
        <v>35676</v>
      </c>
      <c r="D44" s="760">
        <f t="shared" si="0"/>
        <v>35676</v>
      </c>
      <c r="E44" s="562"/>
      <c r="F44" s="763"/>
      <c r="G44" s="763"/>
      <c r="H44" s="763"/>
      <c r="I44" s="763"/>
      <c r="J44" s="763">
        <v>35676</v>
      </c>
      <c r="K44" s="760"/>
      <c r="L44" s="763"/>
      <c r="M44" s="768"/>
    </row>
    <row r="45" spans="1:13" ht="18" customHeight="1">
      <c r="A45" s="562">
        <v>4134</v>
      </c>
      <c r="B45" s="558" t="s">
        <v>54</v>
      </c>
      <c r="C45" s="557">
        <v>235886</v>
      </c>
      <c r="D45" s="760">
        <f t="shared" si="0"/>
        <v>235886</v>
      </c>
      <c r="E45" s="562">
        <v>110000</v>
      </c>
      <c r="F45" s="763"/>
      <c r="G45" s="763"/>
      <c r="H45" s="763"/>
      <c r="I45" s="763"/>
      <c r="J45" s="763">
        <v>85886</v>
      </c>
      <c r="K45" s="760"/>
      <c r="L45" s="763"/>
      <c r="M45" s="772">
        <v>40000</v>
      </c>
    </row>
    <row r="46" spans="1:13" ht="18" customHeight="1">
      <c r="A46" s="562">
        <v>5041</v>
      </c>
      <c r="B46" s="558" t="s">
        <v>168</v>
      </c>
      <c r="C46" s="557">
        <v>423362</v>
      </c>
      <c r="D46" s="760">
        <f t="shared" si="0"/>
        <v>423362</v>
      </c>
      <c r="E46" s="562"/>
      <c r="F46" s="763"/>
      <c r="G46" s="763">
        <v>195726</v>
      </c>
      <c r="H46" s="763"/>
      <c r="I46" s="763"/>
      <c r="J46" s="763">
        <v>225636</v>
      </c>
      <c r="K46" s="760">
        <v>2000</v>
      </c>
      <c r="L46" s="763"/>
      <c r="M46" s="768"/>
    </row>
    <row r="47" spans="1:13" ht="18" customHeight="1">
      <c r="A47" s="562">
        <v>6027</v>
      </c>
      <c r="B47" s="558" t="s">
        <v>940</v>
      </c>
      <c r="C47" s="557">
        <v>27016</v>
      </c>
      <c r="D47" s="760">
        <f t="shared" si="0"/>
        <v>27016</v>
      </c>
      <c r="E47" s="562"/>
      <c r="F47" s="763"/>
      <c r="G47" s="763"/>
      <c r="H47" s="763"/>
      <c r="I47" s="763"/>
      <c r="J47" s="763"/>
      <c r="K47" s="760">
        <v>27016</v>
      </c>
      <c r="L47" s="763"/>
      <c r="M47" s="769"/>
    </row>
    <row r="48" spans="1:13" ht="18" customHeight="1">
      <c r="A48" s="562">
        <v>3223</v>
      </c>
      <c r="B48" s="558" t="s">
        <v>780</v>
      </c>
      <c r="C48" s="557">
        <v>30000</v>
      </c>
      <c r="D48" s="760">
        <f t="shared" si="0"/>
        <v>30000</v>
      </c>
      <c r="E48" s="562"/>
      <c r="F48" s="763"/>
      <c r="G48" s="763"/>
      <c r="H48" s="763"/>
      <c r="I48" s="763"/>
      <c r="J48" s="763"/>
      <c r="K48" s="760">
        <v>30000</v>
      </c>
      <c r="L48" s="763"/>
      <c r="M48" s="769"/>
    </row>
    <row r="49" spans="1:13" ht="21" customHeight="1">
      <c r="A49" s="505"/>
      <c r="B49" s="770" t="s">
        <v>50</v>
      </c>
      <c r="C49" s="771">
        <f>SUM(C7:C48)</f>
        <v>2028425</v>
      </c>
      <c r="D49" s="771">
        <f>SUM(D7:D48)</f>
        <v>2028425</v>
      </c>
      <c r="E49" s="771">
        <f>SUM(E7:E48)</f>
        <v>836965</v>
      </c>
      <c r="F49" s="771">
        <f aca="true" t="shared" si="1" ref="F49:L49">SUM(F17:F48)</f>
        <v>0</v>
      </c>
      <c r="G49" s="771">
        <f t="shared" si="1"/>
        <v>195726</v>
      </c>
      <c r="H49" s="771">
        <f t="shared" si="1"/>
        <v>0</v>
      </c>
      <c r="I49" s="771">
        <f t="shared" si="1"/>
        <v>0</v>
      </c>
      <c r="J49" s="771">
        <f t="shared" si="1"/>
        <v>460828</v>
      </c>
      <c r="K49" s="771">
        <f>SUM(K7:K48)</f>
        <v>479906</v>
      </c>
      <c r="L49" s="771">
        <f t="shared" si="1"/>
        <v>0</v>
      </c>
      <c r="M49" s="771">
        <f>SUM(M7:M48)</f>
        <v>55000</v>
      </c>
    </row>
  </sheetData>
  <mergeCells count="11">
    <mergeCell ref="J5:J6"/>
    <mergeCell ref="K5:L5"/>
    <mergeCell ref="A1:M1"/>
    <mergeCell ref="M5:M6"/>
    <mergeCell ref="B2:L2"/>
    <mergeCell ref="B3:L3"/>
    <mergeCell ref="B5:B6"/>
    <mergeCell ref="C5:C6"/>
    <mergeCell ref="D5:D6"/>
    <mergeCell ref="F5:G5"/>
    <mergeCell ref="H5:I5"/>
  </mergeCells>
  <printOptions/>
  <pageMargins left="1.1811023622047245" right="0.7874015748031497" top="0.1968503937007874" bottom="0.1968503937007874" header="0.5118110236220472" footer="0"/>
  <pageSetup firstPageNumber="58" useFirstPageNumber="1" horizontalDpi="600" verticalDpi="600" orientation="landscape" paperSize="9" scale="60" r:id="rId1"/>
  <headerFooter alignWithMargins="0"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51"/>
  <sheetViews>
    <sheetView zoomScale="90" zoomScaleNormal="90" workbookViewId="0" topLeftCell="A19">
      <selection activeCell="L46" sqref="L46:L47"/>
    </sheetView>
  </sheetViews>
  <sheetFormatPr defaultColWidth="9.00390625" defaultRowHeight="12.75"/>
  <cols>
    <col min="1" max="1" width="9.125" style="773" customWidth="1"/>
    <col min="2" max="2" width="21.00390625" style="773" customWidth="1"/>
    <col min="3" max="3" width="9.75390625" style="773" customWidth="1"/>
    <col min="4" max="4" width="10.00390625" style="773" customWidth="1"/>
    <col min="5" max="8" width="8.75390625" style="773" customWidth="1"/>
    <col min="9" max="9" width="9.875" style="773" customWidth="1"/>
    <col min="10" max="11" width="10.00390625" style="773" customWidth="1"/>
    <col min="12" max="12" width="10.25390625" style="773" customWidth="1"/>
    <col min="13" max="13" width="10.75390625" style="773" customWidth="1"/>
    <col min="14" max="14" width="9.75390625" style="773" customWidth="1"/>
    <col min="15" max="15" width="10.25390625" style="773" customWidth="1"/>
    <col min="16" max="16384" width="9.125" style="773" customWidth="1"/>
  </cols>
  <sheetData>
    <row r="1" spans="1:15" ht="12.75">
      <c r="A1" s="1207" t="s">
        <v>871</v>
      </c>
      <c r="B1" s="1208"/>
      <c r="C1" s="1208"/>
      <c r="D1" s="1208"/>
      <c r="E1" s="1208"/>
      <c r="F1" s="1208"/>
      <c r="G1" s="1208"/>
      <c r="H1" s="1208"/>
      <c r="I1" s="1208"/>
      <c r="J1" s="1208"/>
      <c r="K1" s="1208"/>
      <c r="L1" s="1208"/>
      <c r="M1" s="1208"/>
      <c r="N1" s="1208"/>
      <c r="O1" s="1208"/>
    </row>
    <row r="2" spans="1:15" ht="12.75">
      <c r="A2" s="1207" t="s">
        <v>560</v>
      </c>
      <c r="B2" s="1208"/>
      <c r="C2" s="1208"/>
      <c r="D2" s="1208"/>
      <c r="E2" s="1208"/>
      <c r="F2" s="1208"/>
      <c r="G2" s="1208"/>
      <c r="H2" s="1208"/>
      <c r="I2" s="1208"/>
      <c r="J2" s="1208"/>
      <c r="K2" s="1208"/>
      <c r="L2" s="1208"/>
      <c r="M2" s="1208"/>
      <c r="N2" s="1208"/>
      <c r="O2" s="1208"/>
    </row>
    <row r="3" spans="1:15" ht="13.5" thickBot="1">
      <c r="A3" s="774"/>
      <c r="B3" s="774"/>
      <c r="C3" s="774"/>
      <c r="D3" s="774"/>
      <c r="E3" s="774"/>
      <c r="F3" s="774"/>
      <c r="G3" s="774"/>
      <c r="H3" s="774"/>
      <c r="I3" s="774"/>
      <c r="J3" s="774"/>
      <c r="K3" s="774"/>
      <c r="L3" s="774"/>
      <c r="M3" s="774"/>
      <c r="N3" s="774"/>
      <c r="O3" s="775" t="s">
        <v>112</v>
      </c>
    </row>
    <row r="4" spans="1:15" ht="15" customHeight="1" thickBot="1">
      <c r="A4" s="1209" t="s">
        <v>72</v>
      </c>
      <c r="B4" s="1210"/>
      <c r="C4" s="776" t="s">
        <v>529</v>
      </c>
      <c r="D4" s="776" t="s">
        <v>530</v>
      </c>
      <c r="E4" s="776" t="s">
        <v>531</v>
      </c>
      <c r="F4" s="776" t="s">
        <v>532</v>
      </c>
      <c r="G4" s="776" t="s">
        <v>533</v>
      </c>
      <c r="H4" s="776" t="s">
        <v>534</v>
      </c>
      <c r="I4" s="776" t="s">
        <v>535</v>
      </c>
      <c r="J4" s="776" t="s">
        <v>536</v>
      </c>
      <c r="K4" s="776" t="s">
        <v>537</v>
      </c>
      <c r="L4" s="776" t="s">
        <v>538</v>
      </c>
      <c r="M4" s="776" t="s">
        <v>539</v>
      </c>
      <c r="N4" s="776" t="s">
        <v>540</v>
      </c>
      <c r="O4" s="776" t="s">
        <v>104</v>
      </c>
    </row>
    <row r="5" spans="1:15" ht="15" customHeight="1" thickBot="1">
      <c r="A5" s="777" t="s">
        <v>101</v>
      </c>
      <c r="B5" s="778"/>
      <c r="C5" s="779"/>
      <c r="D5" s="779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1"/>
    </row>
    <row r="6" spans="1:15" ht="12" customHeight="1">
      <c r="A6" s="1211" t="s">
        <v>541</v>
      </c>
      <c r="B6" s="1212"/>
      <c r="C6" s="1199">
        <v>152471</v>
      </c>
      <c r="D6" s="1199">
        <v>147471</v>
      </c>
      <c r="E6" s="1199">
        <v>147471</v>
      </c>
      <c r="F6" s="1199">
        <v>82746</v>
      </c>
      <c r="G6" s="1199">
        <v>281078</v>
      </c>
      <c r="H6" s="1199">
        <v>274617</v>
      </c>
      <c r="I6" s="1199">
        <v>274617</v>
      </c>
      <c r="J6" s="1199">
        <v>274617</v>
      </c>
      <c r="K6" s="1199">
        <v>479413</v>
      </c>
      <c r="L6" s="1199">
        <v>281079</v>
      </c>
      <c r="M6" s="1199">
        <v>281079</v>
      </c>
      <c r="N6" s="1199">
        <v>281078</v>
      </c>
      <c r="O6" s="1198">
        <f>SUM(C6:N7)</f>
        <v>2957737</v>
      </c>
    </row>
    <row r="7" spans="1:15" ht="12" customHeight="1">
      <c r="A7" s="1205"/>
      <c r="B7" s="1206"/>
      <c r="C7" s="1193"/>
      <c r="D7" s="1193"/>
      <c r="E7" s="1193"/>
      <c r="F7" s="1193"/>
      <c r="G7" s="1193"/>
      <c r="H7" s="1193"/>
      <c r="I7" s="1193"/>
      <c r="J7" s="1193"/>
      <c r="K7" s="1193"/>
      <c r="L7" s="1193"/>
      <c r="M7" s="1193"/>
      <c r="N7" s="1193"/>
      <c r="O7" s="1197"/>
    </row>
    <row r="8" spans="1:15" ht="12" customHeight="1">
      <c r="A8" s="1203" t="s">
        <v>453</v>
      </c>
      <c r="B8" s="1204"/>
      <c r="C8" s="1185">
        <v>204000</v>
      </c>
      <c r="D8" s="1185">
        <v>224719</v>
      </c>
      <c r="E8" s="1185">
        <v>1318697</v>
      </c>
      <c r="F8" s="1185">
        <v>1216285</v>
      </c>
      <c r="G8" s="1185">
        <v>465088</v>
      </c>
      <c r="H8" s="1185">
        <v>209284</v>
      </c>
      <c r="I8" s="1185">
        <v>220000</v>
      </c>
      <c r="J8" s="1185">
        <v>185915</v>
      </c>
      <c r="K8" s="1185">
        <v>1160824</v>
      </c>
      <c r="L8" s="1185">
        <v>1211425</v>
      </c>
      <c r="M8" s="1185">
        <v>326118</v>
      </c>
      <c r="N8" s="1185">
        <v>388299</v>
      </c>
      <c r="O8" s="1187">
        <f>SUM(C8:N8)</f>
        <v>7130654</v>
      </c>
    </row>
    <row r="9" spans="1:15" ht="15.75" customHeight="1">
      <c r="A9" s="1205"/>
      <c r="B9" s="1206"/>
      <c r="C9" s="1193"/>
      <c r="D9" s="1193"/>
      <c r="E9" s="1193"/>
      <c r="F9" s="1193"/>
      <c r="G9" s="1193"/>
      <c r="H9" s="1193"/>
      <c r="I9" s="1193"/>
      <c r="J9" s="1193"/>
      <c r="K9" s="1193"/>
      <c r="L9" s="1193"/>
      <c r="M9" s="1193"/>
      <c r="N9" s="1193"/>
      <c r="O9" s="1197"/>
    </row>
    <row r="10" spans="1:15" ht="17.25" customHeight="1">
      <c r="A10" s="1203" t="s">
        <v>864</v>
      </c>
      <c r="B10" s="1190"/>
      <c r="C10" s="1185">
        <v>108598</v>
      </c>
      <c r="D10" s="1185">
        <v>361899</v>
      </c>
      <c r="E10" s="1185">
        <v>361899</v>
      </c>
      <c r="F10" s="1185">
        <v>227537</v>
      </c>
      <c r="G10" s="1185">
        <v>201498</v>
      </c>
      <c r="H10" s="1185">
        <v>108598</v>
      </c>
      <c r="I10" s="1185">
        <v>108598</v>
      </c>
      <c r="J10" s="1185">
        <v>108598</v>
      </c>
      <c r="K10" s="1185">
        <v>108598</v>
      </c>
      <c r="L10" s="1185">
        <v>108598</v>
      </c>
      <c r="M10" s="1185">
        <v>108598</v>
      </c>
      <c r="N10" s="1185">
        <v>108591</v>
      </c>
      <c r="O10" s="1187">
        <f>SUM(C10:N10)</f>
        <v>2021610</v>
      </c>
    </row>
    <row r="11" spans="1:15" ht="22.5" customHeight="1">
      <c r="A11" s="1191"/>
      <c r="B11" s="1192"/>
      <c r="C11" s="1193"/>
      <c r="D11" s="1193"/>
      <c r="E11" s="1193"/>
      <c r="F11" s="1193"/>
      <c r="G11" s="1193"/>
      <c r="H11" s="1193"/>
      <c r="I11" s="1193"/>
      <c r="J11" s="1193"/>
      <c r="K11" s="1193"/>
      <c r="L11" s="1193"/>
      <c r="M11" s="1193"/>
      <c r="N11" s="1193"/>
      <c r="O11" s="1197"/>
    </row>
    <row r="12" spans="1:15" ht="14.25" customHeight="1">
      <c r="A12" s="1189" t="s">
        <v>542</v>
      </c>
      <c r="B12" s="1190"/>
      <c r="C12" s="1185">
        <v>118000</v>
      </c>
      <c r="D12" s="1185">
        <v>15000</v>
      </c>
      <c r="E12" s="1185">
        <v>15000</v>
      </c>
      <c r="F12" s="1185"/>
      <c r="G12" s="1185">
        <v>55180</v>
      </c>
      <c r="H12" s="1185">
        <v>189538</v>
      </c>
      <c r="I12" s="1185">
        <v>39538</v>
      </c>
      <c r="J12" s="1185">
        <v>39538</v>
      </c>
      <c r="K12" s="1185">
        <v>164723</v>
      </c>
      <c r="L12" s="1185">
        <v>76186</v>
      </c>
      <c r="M12" s="1185">
        <v>59162</v>
      </c>
      <c r="N12" s="1185">
        <v>64248</v>
      </c>
      <c r="O12" s="1187">
        <f>SUM(C12:N12)</f>
        <v>836113</v>
      </c>
    </row>
    <row r="13" spans="1:15" ht="14.25" customHeight="1">
      <c r="A13" s="1191"/>
      <c r="B13" s="1192"/>
      <c r="C13" s="1193"/>
      <c r="D13" s="1193"/>
      <c r="E13" s="1193"/>
      <c r="F13" s="1193"/>
      <c r="G13" s="1193"/>
      <c r="H13" s="1193"/>
      <c r="I13" s="1193"/>
      <c r="J13" s="1193"/>
      <c r="K13" s="1193"/>
      <c r="L13" s="1193"/>
      <c r="M13" s="1193"/>
      <c r="N13" s="1193"/>
      <c r="O13" s="1197"/>
    </row>
    <row r="14" spans="1:15" ht="12" customHeight="1">
      <c r="A14" s="1189" t="s">
        <v>457</v>
      </c>
      <c r="B14" s="1190"/>
      <c r="C14" s="1185"/>
      <c r="D14" s="1185">
        <v>69900</v>
      </c>
      <c r="E14" s="1185">
        <v>171000</v>
      </c>
      <c r="F14" s="1185"/>
      <c r="G14" s="1185">
        <v>200000</v>
      </c>
      <c r="H14" s="1185">
        <v>405479</v>
      </c>
      <c r="I14" s="1185">
        <v>145218</v>
      </c>
      <c r="J14" s="1185">
        <v>176929</v>
      </c>
      <c r="K14" s="1185">
        <v>804000</v>
      </c>
      <c r="L14" s="1185">
        <v>400000</v>
      </c>
      <c r="M14" s="1185">
        <v>327218</v>
      </c>
      <c r="N14" s="1185">
        <v>609739</v>
      </c>
      <c r="O14" s="1187">
        <f>SUM(C14:N14)</f>
        <v>3309483</v>
      </c>
    </row>
    <row r="15" spans="1:15" ht="17.25" customHeight="1">
      <c r="A15" s="1191"/>
      <c r="B15" s="1192"/>
      <c r="C15" s="1193"/>
      <c r="D15" s="1193"/>
      <c r="E15" s="1193"/>
      <c r="F15" s="1193"/>
      <c r="G15" s="1193"/>
      <c r="H15" s="1193"/>
      <c r="I15" s="1193"/>
      <c r="J15" s="1193"/>
      <c r="K15" s="1193"/>
      <c r="L15" s="1193"/>
      <c r="M15" s="1193"/>
      <c r="N15" s="1193"/>
      <c r="O15" s="1197"/>
    </row>
    <row r="16" spans="1:15" ht="14.25" customHeight="1">
      <c r="A16" s="1189" t="s">
        <v>458</v>
      </c>
      <c r="B16" s="1190"/>
      <c r="C16" s="1185">
        <v>124267</v>
      </c>
      <c r="D16" s="1185">
        <v>124267</v>
      </c>
      <c r="E16" s="1185">
        <v>450000</v>
      </c>
      <c r="F16" s="1185">
        <v>400000</v>
      </c>
      <c r="G16" s="1185">
        <v>153769</v>
      </c>
      <c r="H16" s="1185"/>
      <c r="I16" s="1185"/>
      <c r="J16" s="1185"/>
      <c r="K16" s="1185"/>
      <c r="L16" s="1185"/>
      <c r="M16" s="1185"/>
      <c r="N16" s="1185"/>
      <c r="O16" s="1187">
        <f>SUM(C16:N16)</f>
        <v>1252303</v>
      </c>
    </row>
    <row r="17" spans="1:15" ht="14.25" customHeight="1">
      <c r="A17" s="1191"/>
      <c r="B17" s="1192"/>
      <c r="C17" s="1193"/>
      <c r="D17" s="1193"/>
      <c r="E17" s="1193"/>
      <c r="F17" s="1193"/>
      <c r="G17" s="1193"/>
      <c r="H17" s="1193"/>
      <c r="I17" s="1193"/>
      <c r="J17" s="1193"/>
      <c r="K17" s="1193"/>
      <c r="L17" s="1193"/>
      <c r="M17" s="1193"/>
      <c r="N17" s="1193"/>
      <c r="O17" s="1197"/>
    </row>
    <row r="18" spans="1:15" ht="14.25" customHeight="1">
      <c r="A18" s="1189" t="s">
        <v>459</v>
      </c>
      <c r="B18" s="1190"/>
      <c r="C18" s="1185">
        <v>5416</v>
      </c>
      <c r="D18" s="1185">
        <v>5416</v>
      </c>
      <c r="E18" s="1185">
        <v>5416</v>
      </c>
      <c r="F18" s="1185">
        <v>5416</v>
      </c>
      <c r="G18" s="1185">
        <v>5417</v>
      </c>
      <c r="H18" s="1185">
        <v>30417</v>
      </c>
      <c r="I18" s="1185">
        <v>5417</v>
      </c>
      <c r="J18" s="1185">
        <v>5417</v>
      </c>
      <c r="K18" s="1185">
        <v>5417</v>
      </c>
      <c r="L18" s="1185">
        <v>5417</v>
      </c>
      <c r="M18" s="1185">
        <v>5417</v>
      </c>
      <c r="N18" s="1185">
        <v>5417</v>
      </c>
      <c r="O18" s="1187">
        <f>SUM(C18:N18)</f>
        <v>90000</v>
      </c>
    </row>
    <row r="19" spans="1:15" ht="14.25" customHeight="1">
      <c r="A19" s="1191"/>
      <c r="B19" s="1192"/>
      <c r="C19" s="1193"/>
      <c r="D19" s="1193"/>
      <c r="E19" s="1193"/>
      <c r="F19" s="1193"/>
      <c r="G19" s="1193"/>
      <c r="H19" s="1193"/>
      <c r="I19" s="1193"/>
      <c r="J19" s="1193"/>
      <c r="K19" s="1193"/>
      <c r="L19" s="1193"/>
      <c r="M19" s="1193"/>
      <c r="N19" s="1193"/>
      <c r="O19" s="1197"/>
    </row>
    <row r="20" spans="1:15" ht="14.25" customHeight="1">
      <c r="A20" s="1189" t="s">
        <v>553</v>
      </c>
      <c r="B20" s="1190"/>
      <c r="C20" s="1185"/>
      <c r="D20" s="1185"/>
      <c r="E20" s="1185"/>
      <c r="F20" s="1185"/>
      <c r="G20" s="1185"/>
      <c r="H20" s="1185"/>
      <c r="I20" s="1185"/>
      <c r="J20" s="1185"/>
      <c r="K20" s="1185"/>
      <c r="L20" s="1185">
        <v>420000</v>
      </c>
      <c r="M20" s="1185"/>
      <c r="N20" s="1185"/>
      <c r="O20" s="1187">
        <f>SUM(C20:N20)</f>
        <v>420000</v>
      </c>
    </row>
    <row r="21" spans="1:15" ht="14.25" customHeight="1" thickBot="1">
      <c r="A21" s="1194"/>
      <c r="B21" s="1195"/>
      <c r="C21" s="1186"/>
      <c r="D21" s="1186"/>
      <c r="E21" s="1186"/>
      <c r="F21" s="1186"/>
      <c r="G21" s="1186"/>
      <c r="H21" s="1186"/>
      <c r="I21" s="1186"/>
      <c r="J21" s="1186"/>
      <c r="K21" s="1186"/>
      <c r="L21" s="1186"/>
      <c r="M21" s="1186"/>
      <c r="N21" s="1186"/>
      <c r="O21" s="1188"/>
    </row>
    <row r="22" spans="1:15" ht="18" customHeight="1" thickBot="1">
      <c r="A22" s="782" t="s">
        <v>461</v>
      </c>
      <c r="B22" s="783"/>
      <c r="C22" s="784">
        <f aca="true" t="shared" si="0" ref="C22:O22">SUM(C6:C21)</f>
        <v>712752</v>
      </c>
      <c r="D22" s="784">
        <f t="shared" si="0"/>
        <v>948672</v>
      </c>
      <c r="E22" s="784">
        <f t="shared" si="0"/>
        <v>2469483</v>
      </c>
      <c r="F22" s="784">
        <f t="shared" si="0"/>
        <v>1931984</v>
      </c>
      <c r="G22" s="784">
        <f t="shared" si="0"/>
        <v>1362030</v>
      </c>
      <c r="H22" s="784">
        <f t="shared" si="0"/>
        <v>1217933</v>
      </c>
      <c r="I22" s="784">
        <f t="shared" si="0"/>
        <v>793388</v>
      </c>
      <c r="J22" s="784">
        <f t="shared" si="0"/>
        <v>791014</v>
      </c>
      <c r="K22" s="784">
        <f t="shared" si="0"/>
        <v>2722975</v>
      </c>
      <c r="L22" s="784">
        <f t="shared" si="0"/>
        <v>2502705</v>
      </c>
      <c r="M22" s="784">
        <f t="shared" si="0"/>
        <v>1107592</v>
      </c>
      <c r="N22" s="784">
        <f t="shared" si="0"/>
        <v>1457372</v>
      </c>
      <c r="O22" s="785">
        <f t="shared" si="0"/>
        <v>18017900</v>
      </c>
    </row>
    <row r="23" spans="1:15" ht="15" customHeight="1" thickBot="1">
      <c r="A23" s="786" t="s">
        <v>183</v>
      </c>
      <c r="B23" s="779"/>
      <c r="C23" s="787"/>
      <c r="D23" s="787"/>
      <c r="E23" s="787"/>
      <c r="F23" s="787"/>
      <c r="G23" s="787"/>
      <c r="H23" s="787"/>
      <c r="I23" s="787"/>
      <c r="J23" s="787"/>
      <c r="K23" s="787"/>
      <c r="L23" s="787"/>
      <c r="M23" s="787"/>
      <c r="N23" s="787"/>
      <c r="O23" s="788"/>
    </row>
    <row r="24" spans="1:15" ht="12" customHeight="1">
      <c r="A24" s="1201" t="s">
        <v>543</v>
      </c>
      <c r="B24" s="1202"/>
      <c r="C24" s="1199">
        <v>321526</v>
      </c>
      <c r="D24" s="1199">
        <v>216806</v>
      </c>
      <c r="E24" s="1199">
        <v>216805</v>
      </c>
      <c r="F24" s="1199">
        <v>216805</v>
      </c>
      <c r="G24" s="1199">
        <v>216805</v>
      </c>
      <c r="H24" s="1199">
        <v>216806</v>
      </c>
      <c r="I24" s="1199">
        <v>216806</v>
      </c>
      <c r="J24" s="1199">
        <v>216806</v>
      </c>
      <c r="K24" s="1199">
        <v>216806</v>
      </c>
      <c r="L24" s="1199">
        <v>216806</v>
      </c>
      <c r="M24" s="1199">
        <v>216806</v>
      </c>
      <c r="N24" s="1199">
        <v>216806</v>
      </c>
      <c r="O24" s="1198">
        <f>SUM(C24:N24)</f>
        <v>2706389</v>
      </c>
    </row>
    <row r="25" spans="1:15" ht="12.75" customHeight="1">
      <c r="A25" s="1191"/>
      <c r="B25" s="1192"/>
      <c r="C25" s="1200"/>
      <c r="D25" s="1200"/>
      <c r="E25" s="1200"/>
      <c r="F25" s="1200"/>
      <c r="G25" s="1200"/>
      <c r="H25" s="1200"/>
      <c r="I25" s="1200"/>
      <c r="J25" s="1200"/>
      <c r="K25" s="1200"/>
      <c r="L25" s="1200"/>
      <c r="M25" s="1200"/>
      <c r="N25" s="1200"/>
      <c r="O25" s="1197"/>
    </row>
    <row r="26" spans="1:15" ht="15" customHeight="1">
      <c r="A26" s="1189" t="s">
        <v>544</v>
      </c>
      <c r="B26" s="1190"/>
      <c r="C26" s="1185">
        <v>90376</v>
      </c>
      <c r="D26" s="1185">
        <v>55469</v>
      </c>
      <c r="E26" s="1185">
        <v>55469</v>
      </c>
      <c r="F26" s="1185">
        <v>55468</v>
      </c>
      <c r="G26" s="1185">
        <v>55468</v>
      </c>
      <c r="H26" s="1185">
        <v>55469</v>
      </c>
      <c r="I26" s="1185">
        <v>55469</v>
      </c>
      <c r="J26" s="1185">
        <v>55469</v>
      </c>
      <c r="K26" s="1185">
        <v>55469</v>
      </c>
      <c r="L26" s="1185">
        <v>55469</v>
      </c>
      <c r="M26" s="1185">
        <v>55469</v>
      </c>
      <c r="N26" s="1185">
        <v>55469</v>
      </c>
      <c r="O26" s="1187">
        <f>SUM(C26:N26)</f>
        <v>700533</v>
      </c>
    </row>
    <row r="27" spans="1:15" ht="14.25" customHeight="1">
      <c r="A27" s="1191"/>
      <c r="B27" s="1192"/>
      <c r="C27" s="1196"/>
      <c r="D27" s="1196"/>
      <c r="E27" s="1196"/>
      <c r="F27" s="1196"/>
      <c r="G27" s="1196"/>
      <c r="H27" s="1196"/>
      <c r="I27" s="1196"/>
      <c r="J27" s="1196"/>
      <c r="K27" s="1196"/>
      <c r="L27" s="1196"/>
      <c r="M27" s="1196"/>
      <c r="N27" s="1196"/>
      <c r="O27" s="1197"/>
    </row>
    <row r="28" spans="1:15" ht="12" customHeight="1">
      <c r="A28" s="1189" t="s">
        <v>545</v>
      </c>
      <c r="B28" s="1190"/>
      <c r="C28" s="1185">
        <v>550000</v>
      </c>
      <c r="D28" s="1185">
        <v>342123</v>
      </c>
      <c r="E28" s="1185">
        <v>550000</v>
      </c>
      <c r="F28" s="1185">
        <v>461079</v>
      </c>
      <c r="G28" s="1185">
        <v>383623</v>
      </c>
      <c r="H28" s="1185">
        <v>383623</v>
      </c>
      <c r="I28" s="1185">
        <v>383623</v>
      </c>
      <c r="J28" s="1185">
        <v>375966</v>
      </c>
      <c r="K28" s="1185">
        <v>533423</v>
      </c>
      <c r="L28" s="1185">
        <v>482120</v>
      </c>
      <c r="M28" s="1185">
        <v>552000</v>
      </c>
      <c r="N28" s="1185">
        <v>550000</v>
      </c>
      <c r="O28" s="1187">
        <f>SUM(C28:N28)</f>
        <v>5547580</v>
      </c>
    </row>
    <row r="29" spans="1:15" ht="15" customHeight="1">
      <c r="A29" s="1191"/>
      <c r="B29" s="1192"/>
      <c r="C29" s="1196"/>
      <c r="D29" s="1196"/>
      <c r="E29" s="1196"/>
      <c r="F29" s="1196"/>
      <c r="G29" s="1196"/>
      <c r="H29" s="1196"/>
      <c r="I29" s="1196"/>
      <c r="J29" s="1196"/>
      <c r="K29" s="1196"/>
      <c r="L29" s="1196"/>
      <c r="M29" s="1196"/>
      <c r="N29" s="1196"/>
      <c r="O29" s="1197"/>
    </row>
    <row r="30" spans="1:15" ht="12" customHeight="1">
      <c r="A30" s="1189" t="s">
        <v>546</v>
      </c>
      <c r="B30" s="1190"/>
      <c r="C30" s="1185">
        <v>91207</v>
      </c>
      <c r="D30" s="1185">
        <v>93207</v>
      </c>
      <c r="E30" s="1185">
        <v>91207</v>
      </c>
      <c r="F30" s="1185">
        <v>92707</v>
      </c>
      <c r="G30" s="1185">
        <v>96699</v>
      </c>
      <c r="H30" s="1185">
        <v>96699</v>
      </c>
      <c r="I30" s="1185">
        <v>96699</v>
      </c>
      <c r="J30" s="1185">
        <v>91208</v>
      </c>
      <c r="K30" s="1185">
        <v>91207</v>
      </c>
      <c r="L30" s="1185">
        <v>91207</v>
      </c>
      <c r="M30" s="1185">
        <v>91207</v>
      </c>
      <c r="N30" s="1185">
        <v>91205</v>
      </c>
      <c r="O30" s="1187">
        <f>SUM(C30:N30)</f>
        <v>1114459</v>
      </c>
    </row>
    <row r="31" spans="1:15" ht="15.75" customHeight="1">
      <c r="A31" s="1191"/>
      <c r="B31" s="1192"/>
      <c r="C31" s="1196"/>
      <c r="D31" s="1196"/>
      <c r="E31" s="1196"/>
      <c r="F31" s="1196"/>
      <c r="G31" s="1196"/>
      <c r="H31" s="1196"/>
      <c r="I31" s="1196"/>
      <c r="J31" s="1196"/>
      <c r="K31" s="1196"/>
      <c r="L31" s="1196"/>
      <c r="M31" s="1196"/>
      <c r="N31" s="1196"/>
      <c r="O31" s="1197"/>
    </row>
    <row r="32" spans="1:15" ht="12" customHeight="1">
      <c r="A32" s="1189" t="s">
        <v>547</v>
      </c>
      <c r="B32" s="1190"/>
      <c r="C32" s="1185"/>
      <c r="D32" s="1185"/>
      <c r="E32" s="1185"/>
      <c r="F32" s="1185"/>
      <c r="G32" s="1185">
        <v>1166</v>
      </c>
      <c r="H32" s="1185">
        <v>3250</v>
      </c>
      <c r="I32" s="1185"/>
      <c r="J32" s="1185"/>
      <c r="K32" s="1185">
        <v>1166</v>
      </c>
      <c r="L32" s="1185"/>
      <c r="M32" s="1185"/>
      <c r="N32" s="1185">
        <v>1168</v>
      </c>
      <c r="O32" s="1187">
        <f>SUM(C32:N32)</f>
        <v>6750</v>
      </c>
    </row>
    <row r="33" spans="1:15" ht="12" customHeight="1">
      <c r="A33" s="1191"/>
      <c r="B33" s="1192"/>
      <c r="C33" s="1193"/>
      <c r="D33" s="1193"/>
      <c r="E33" s="1193"/>
      <c r="F33" s="1193"/>
      <c r="G33" s="1193"/>
      <c r="H33" s="1193"/>
      <c r="I33" s="1193"/>
      <c r="J33" s="1193"/>
      <c r="K33" s="1193"/>
      <c r="L33" s="1193"/>
      <c r="M33" s="1193"/>
      <c r="N33" s="1193"/>
      <c r="O33" s="1197"/>
    </row>
    <row r="34" spans="1:15" ht="12" customHeight="1">
      <c r="A34" s="1189" t="s">
        <v>548</v>
      </c>
      <c r="B34" s="1190"/>
      <c r="C34" s="1185">
        <v>40340</v>
      </c>
      <c r="D34" s="1185">
        <v>40340</v>
      </c>
      <c r="E34" s="1185">
        <v>40340</v>
      </c>
      <c r="F34" s="1185">
        <v>8474</v>
      </c>
      <c r="G34" s="1185">
        <v>8472</v>
      </c>
      <c r="H34" s="1185">
        <v>8472</v>
      </c>
      <c r="I34" s="1185">
        <v>8472</v>
      </c>
      <c r="J34" s="1185">
        <v>8472</v>
      </c>
      <c r="K34" s="1185">
        <v>8472</v>
      </c>
      <c r="L34" s="1185">
        <v>8472</v>
      </c>
      <c r="M34" s="1185">
        <v>8472</v>
      </c>
      <c r="N34" s="1185">
        <v>8472</v>
      </c>
      <c r="O34" s="1187">
        <f>SUM(C34:N34)</f>
        <v>197270</v>
      </c>
    </row>
    <row r="35" spans="1:15" ht="15" customHeight="1">
      <c r="A35" s="1191"/>
      <c r="B35" s="1192"/>
      <c r="C35" s="1196"/>
      <c r="D35" s="1196"/>
      <c r="E35" s="1196"/>
      <c r="F35" s="1196"/>
      <c r="G35" s="1196"/>
      <c r="H35" s="1196"/>
      <c r="I35" s="1196"/>
      <c r="J35" s="1196"/>
      <c r="K35" s="1196"/>
      <c r="L35" s="1196"/>
      <c r="M35" s="1196"/>
      <c r="N35" s="1196"/>
      <c r="O35" s="1197"/>
    </row>
    <row r="36" spans="1:15" ht="15" customHeight="1">
      <c r="A36" s="1189" t="s">
        <v>549</v>
      </c>
      <c r="B36" s="1190"/>
      <c r="C36" s="1185">
        <v>172000</v>
      </c>
      <c r="D36" s="1185">
        <v>238000</v>
      </c>
      <c r="E36" s="1185">
        <v>238000</v>
      </c>
      <c r="F36" s="1185">
        <v>238000</v>
      </c>
      <c r="G36" s="1185">
        <v>435000</v>
      </c>
      <c r="H36" s="1185">
        <v>435000</v>
      </c>
      <c r="I36" s="1185">
        <v>435000</v>
      </c>
      <c r="J36" s="1185">
        <v>435000</v>
      </c>
      <c r="K36" s="1185">
        <v>552000</v>
      </c>
      <c r="L36" s="1185">
        <v>540000</v>
      </c>
      <c r="M36" s="1185">
        <v>654242</v>
      </c>
      <c r="N36" s="1185">
        <v>405000</v>
      </c>
      <c r="O36" s="1187">
        <f>SUM(C36:N36)</f>
        <v>4777242</v>
      </c>
    </row>
    <row r="37" spans="1:15" ht="15" customHeight="1">
      <c r="A37" s="1191"/>
      <c r="B37" s="1192"/>
      <c r="C37" s="1196"/>
      <c r="D37" s="1196"/>
      <c r="E37" s="1196"/>
      <c r="F37" s="1196"/>
      <c r="G37" s="1196"/>
      <c r="H37" s="1196"/>
      <c r="I37" s="1196"/>
      <c r="J37" s="1196"/>
      <c r="K37" s="1196"/>
      <c r="L37" s="1196"/>
      <c r="M37" s="1196"/>
      <c r="N37" s="1196"/>
      <c r="O37" s="1197"/>
    </row>
    <row r="38" spans="1:15" ht="15" customHeight="1">
      <c r="A38" s="1189" t="s">
        <v>550</v>
      </c>
      <c r="B38" s="1190"/>
      <c r="C38" s="1185">
        <v>150000</v>
      </c>
      <c r="D38" s="1185">
        <v>200000</v>
      </c>
      <c r="E38" s="1185">
        <v>200000</v>
      </c>
      <c r="F38" s="1185">
        <v>179452</v>
      </c>
      <c r="G38" s="1185">
        <v>38621</v>
      </c>
      <c r="H38" s="1185">
        <v>45000</v>
      </c>
      <c r="I38" s="1185">
        <v>65000</v>
      </c>
      <c r="J38" s="1185">
        <v>45200</v>
      </c>
      <c r="K38" s="1185">
        <v>44121</v>
      </c>
      <c r="L38" s="1185">
        <v>5500</v>
      </c>
      <c r="M38" s="1185">
        <v>3500</v>
      </c>
      <c r="N38" s="1185">
        <v>5500</v>
      </c>
      <c r="O38" s="1187">
        <f>SUM(C38:N38)</f>
        <v>981894</v>
      </c>
    </row>
    <row r="39" spans="1:15" ht="15" customHeight="1">
      <c r="A39" s="1191"/>
      <c r="B39" s="1192"/>
      <c r="C39" s="1196"/>
      <c r="D39" s="1196"/>
      <c r="E39" s="1196"/>
      <c r="F39" s="1196"/>
      <c r="G39" s="1196"/>
      <c r="H39" s="1196"/>
      <c r="I39" s="1196"/>
      <c r="J39" s="1196"/>
      <c r="K39" s="1196"/>
      <c r="L39" s="1196"/>
      <c r="M39" s="1196"/>
      <c r="N39" s="1196"/>
      <c r="O39" s="1197"/>
    </row>
    <row r="40" spans="1:15" ht="15" customHeight="1">
      <c r="A40" s="1189" t="s">
        <v>551</v>
      </c>
      <c r="B40" s="1190"/>
      <c r="C40" s="1185">
        <v>232805</v>
      </c>
      <c r="D40" s="1185">
        <v>100700</v>
      </c>
      <c r="E40" s="1185">
        <v>60758</v>
      </c>
      <c r="F40" s="1185">
        <v>121516</v>
      </c>
      <c r="G40" s="1185">
        <v>121516</v>
      </c>
      <c r="H40" s="1185">
        <v>60758</v>
      </c>
      <c r="I40" s="1185">
        <v>60758</v>
      </c>
      <c r="J40" s="1185">
        <v>60758</v>
      </c>
      <c r="K40" s="1185">
        <v>60758</v>
      </c>
      <c r="L40" s="1185">
        <v>110754</v>
      </c>
      <c r="M40" s="1185">
        <v>50000</v>
      </c>
      <c r="N40" s="1185">
        <v>50000</v>
      </c>
      <c r="O40" s="1187">
        <f>SUM(C40:N40)</f>
        <v>1091081</v>
      </c>
    </row>
    <row r="41" spans="1:15" ht="15" customHeight="1">
      <c r="A41" s="1191"/>
      <c r="B41" s="1192"/>
      <c r="C41" s="1196"/>
      <c r="D41" s="1196"/>
      <c r="E41" s="1196"/>
      <c r="F41" s="1196"/>
      <c r="G41" s="1196"/>
      <c r="H41" s="1196"/>
      <c r="I41" s="1196"/>
      <c r="J41" s="1196"/>
      <c r="K41" s="1196"/>
      <c r="L41" s="1196"/>
      <c r="M41" s="1196"/>
      <c r="N41" s="1196"/>
      <c r="O41" s="1197"/>
    </row>
    <row r="42" spans="1:15" ht="12" customHeight="1">
      <c r="A42" s="1189" t="s">
        <v>554</v>
      </c>
      <c r="B42" s="1190"/>
      <c r="C42" s="1185"/>
      <c r="D42" s="1185">
        <v>7500</v>
      </c>
      <c r="E42" s="1185"/>
      <c r="F42" s="1185">
        <v>7500</v>
      </c>
      <c r="G42" s="1185">
        <v>5676</v>
      </c>
      <c r="H42" s="1185">
        <v>7500</v>
      </c>
      <c r="I42" s="1185"/>
      <c r="J42" s="1185">
        <v>7500</v>
      </c>
      <c r="K42" s="1185"/>
      <c r="L42" s="1185">
        <v>7500</v>
      </c>
      <c r="M42" s="1185"/>
      <c r="N42" s="1185">
        <v>7500</v>
      </c>
      <c r="O42" s="1187">
        <f>SUM(C42:N42)</f>
        <v>50676</v>
      </c>
    </row>
    <row r="43" spans="1:15" ht="14.25" customHeight="1">
      <c r="A43" s="1191"/>
      <c r="B43" s="1192"/>
      <c r="C43" s="1193"/>
      <c r="D43" s="1193"/>
      <c r="E43" s="1193"/>
      <c r="F43" s="1193"/>
      <c r="G43" s="1193"/>
      <c r="H43" s="1193"/>
      <c r="I43" s="1193"/>
      <c r="J43" s="1193"/>
      <c r="K43" s="1193"/>
      <c r="L43" s="1193"/>
      <c r="M43" s="1193"/>
      <c r="N43" s="1193"/>
      <c r="O43" s="1197"/>
    </row>
    <row r="44" spans="1:15" ht="12" customHeight="1">
      <c r="A44" s="1189" t="s">
        <v>555</v>
      </c>
      <c r="B44" s="1190"/>
      <c r="C44" s="1185"/>
      <c r="D44" s="1185"/>
      <c r="E44" s="1185">
        <v>14093</v>
      </c>
      <c r="F44" s="1185"/>
      <c r="G44" s="1185"/>
      <c r="H44" s="1185">
        <v>14093</v>
      </c>
      <c r="I44" s="1185"/>
      <c r="J44" s="1185"/>
      <c r="K44" s="1185">
        <v>14093</v>
      </c>
      <c r="L44" s="1185"/>
      <c r="M44" s="1185"/>
      <c r="N44" s="1185">
        <v>14092</v>
      </c>
      <c r="O44" s="1187">
        <f>SUM(C44:N44)</f>
        <v>56371</v>
      </c>
    </row>
    <row r="45" spans="1:15" ht="12" customHeight="1">
      <c r="A45" s="1191"/>
      <c r="B45" s="1192"/>
      <c r="C45" s="1193"/>
      <c r="D45" s="1193"/>
      <c r="E45" s="1193"/>
      <c r="F45" s="1193"/>
      <c r="G45" s="1193"/>
      <c r="H45" s="1193"/>
      <c r="I45" s="1193"/>
      <c r="J45" s="1193"/>
      <c r="K45" s="1193"/>
      <c r="L45" s="1193"/>
      <c r="M45" s="1193"/>
      <c r="N45" s="1193"/>
      <c r="O45" s="1197"/>
    </row>
    <row r="46" spans="1:15" ht="12" customHeight="1">
      <c r="A46" s="1189" t="s">
        <v>552</v>
      </c>
      <c r="B46" s="1190"/>
      <c r="C46" s="1185"/>
      <c r="D46" s="1185"/>
      <c r="E46" s="1185"/>
      <c r="F46" s="1185"/>
      <c r="G46" s="1185">
        <v>29798</v>
      </c>
      <c r="H46" s="1185">
        <v>27016</v>
      </c>
      <c r="I46" s="1185"/>
      <c r="J46" s="1185"/>
      <c r="K46" s="1185">
        <v>29887</v>
      </c>
      <c r="L46" s="1185">
        <v>70094</v>
      </c>
      <c r="M46" s="1185"/>
      <c r="N46" s="1185"/>
      <c r="O46" s="1187">
        <f>SUM(C46:N46)</f>
        <v>156795</v>
      </c>
    </row>
    <row r="47" spans="1:15" ht="10.5" customHeight="1">
      <c r="A47" s="1191"/>
      <c r="B47" s="1192"/>
      <c r="C47" s="1193"/>
      <c r="D47" s="1193"/>
      <c r="E47" s="1193"/>
      <c r="F47" s="1193"/>
      <c r="G47" s="1193"/>
      <c r="H47" s="1193"/>
      <c r="I47" s="1193"/>
      <c r="J47" s="1193"/>
      <c r="K47" s="1193"/>
      <c r="L47" s="1193"/>
      <c r="M47" s="1193"/>
      <c r="N47" s="1193"/>
      <c r="O47" s="1197"/>
    </row>
    <row r="48" spans="1:15" ht="14.25" customHeight="1">
      <c r="A48" s="1189" t="s">
        <v>460</v>
      </c>
      <c r="B48" s="1190"/>
      <c r="C48" s="1185">
        <v>169667</v>
      </c>
      <c r="D48" s="1185"/>
      <c r="E48" s="1185">
        <v>169666</v>
      </c>
      <c r="F48" s="1185"/>
      <c r="G48" s="1185"/>
      <c r="H48" s="1185">
        <v>92342</v>
      </c>
      <c r="I48" s="1185"/>
      <c r="J48" s="1185"/>
      <c r="K48" s="1185">
        <v>92342</v>
      </c>
      <c r="L48" s="1185"/>
      <c r="M48" s="1185"/>
      <c r="N48" s="1185">
        <v>106843</v>
      </c>
      <c r="O48" s="1187">
        <f>SUM(C48:N48)</f>
        <v>630860</v>
      </c>
    </row>
    <row r="49" spans="1:15" ht="12" customHeight="1" thickBot="1">
      <c r="A49" s="1194"/>
      <c r="B49" s="1195"/>
      <c r="C49" s="1186"/>
      <c r="D49" s="1186"/>
      <c r="E49" s="1186"/>
      <c r="F49" s="1186"/>
      <c r="G49" s="1186"/>
      <c r="H49" s="1186"/>
      <c r="I49" s="1186"/>
      <c r="J49" s="1186"/>
      <c r="K49" s="1186"/>
      <c r="L49" s="1186"/>
      <c r="M49" s="1186"/>
      <c r="N49" s="1186"/>
      <c r="O49" s="1188"/>
    </row>
    <row r="50" spans="1:15" ht="18" customHeight="1" thickBot="1">
      <c r="A50" s="789" t="s">
        <v>462</v>
      </c>
      <c r="B50" s="790"/>
      <c r="C50" s="784">
        <f aca="true" t="shared" si="1" ref="C50:O50">SUM(C24:C49)</f>
        <v>1817921</v>
      </c>
      <c r="D50" s="784">
        <f t="shared" si="1"/>
        <v>1294145</v>
      </c>
      <c r="E50" s="784">
        <f t="shared" si="1"/>
        <v>1636338</v>
      </c>
      <c r="F50" s="784">
        <f t="shared" si="1"/>
        <v>1381001</v>
      </c>
      <c r="G50" s="784">
        <f t="shared" si="1"/>
        <v>1392844</v>
      </c>
      <c r="H50" s="784">
        <f t="shared" si="1"/>
        <v>1446028</v>
      </c>
      <c r="I50" s="784">
        <f t="shared" si="1"/>
        <v>1321827</v>
      </c>
      <c r="J50" s="784">
        <f t="shared" si="1"/>
        <v>1296379</v>
      </c>
      <c r="K50" s="784">
        <f t="shared" si="1"/>
        <v>1699744</v>
      </c>
      <c r="L50" s="784">
        <f t="shared" si="1"/>
        <v>1587922</v>
      </c>
      <c r="M50" s="784">
        <f t="shared" si="1"/>
        <v>1631696</v>
      </c>
      <c r="N50" s="784">
        <f t="shared" si="1"/>
        <v>1512055</v>
      </c>
      <c r="O50" s="785">
        <f t="shared" si="1"/>
        <v>18017900</v>
      </c>
    </row>
    <row r="51" spans="1:15" ht="12.75">
      <c r="A51" s="791"/>
      <c r="B51" s="791"/>
      <c r="C51" s="791"/>
      <c r="D51" s="791"/>
      <c r="E51" s="791"/>
      <c r="F51" s="791"/>
      <c r="G51" s="791"/>
      <c r="H51" s="791"/>
      <c r="I51" s="791"/>
      <c r="J51" s="791"/>
      <c r="K51" s="791"/>
      <c r="L51" s="791"/>
      <c r="M51" s="791"/>
      <c r="N51" s="791"/>
      <c r="O51" s="791"/>
    </row>
  </sheetData>
  <mergeCells count="297">
    <mergeCell ref="I6:I7"/>
    <mergeCell ref="J6:J7"/>
    <mergeCell ref="K6:K7"/>
    <mergeCell ref="C6:C7"/>
    <mergeCell ref="D6:D7"/>
    <mergeCell ref="E6:E7"/>
    <mergeCell ref="A1:O1"/>
    <mergeCell ref="A2:O2"/>
    <mergeCell ref="A4:B4"/>
    <mergeCell ref="A6:B7"/>
    <mergeCell ref="F6:F7"/>
    <mergeCell ref="G6:G7"/>
    <mergeCell ref="H6:H7"/>
    <mergeCell ref="L6:L7"/>
    <mergeCell ref="M6:M7"/>
    <mergeCell ref="N6:N7"/>
    <mergeCell ref="O6:O7"/>
    <mergeCell ref="A10:B11"/>
    <mergeCell ref="C8:C9"/>
    <mergeCell ref="D8:D9"/>
    <mergeCell ref="E8:E9"/>
    <mergeCell ref="A8:B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C10:C11"/>
    <mergeCell ref="D10:D11"/>
    <mergeCell ref="E10:E11"/>
    <mergeCell ref="F10:F11"/>
    <mergeCell ref="G10:G11"/>
    <mergeCell ref="H10:H11"/>
    <mergeCell ref="I10:I11"/>
    <mergeCell ref="J10:J11"/>
    <mergeCell ref="O10:O11"/>
    <mergeCell ref="N10:N11"/>
    <mergeCell ref="K10:K11"/>
    <mergeCell ref="L10:L11"/>
    <mergeCell ref="M10:M11"/>
    <mergeCell ref="A12:B13"/>
    <mergeCell ref="C12:C13"/>
    <mergeCell ref="D12:D13"/>
    <mergeCell ref="E12:E13"/>
    <mergeCell ref="F12:F13"/>
    <mergeCell ref="G12:G13"/>
    <mergeCell ref="H12:H13"/>
    <mergeCell ref="O12:O13"/>
    <mergeCell ref="K12:K13"/>
    <mergeCell ref="I12:I13"/>
    <mergeCell ref="J12:J13"/>
    <mergeCell ref="L12:L13"/>
    <mergeCell ref="M12:M13"/>
    <mergeCell ref="N12:N13"/>
    <mergeCell ref="A14:B15"/>
    <mergeCell ref="C14:C15"/>
    <mergeCell ref="D14:D15"/>
    <mergeCell ref="E14:E15"/>
    <mergeCell ref="F14:F15"/>
    <mergeCell ref="G14:G15"/>
    <mergeCell ref="H14:H15"/>
    <mergeCell ref="I14:I15"/>
    <mergeCell ref="N14:N15"/>
    <mergeCell ref="O14:O15"/>
    <mergeCell ref="J14:J15"/>
    <mergeCell ref="K14:K15"/>
    <mergeCell ref="L14:L15"/>
    <mergeCell ref="M14:M15"/>
    <mergeCell ref="A46:B47"/>
    <mergeCell ref="A24:B25"/>
    <mergeCell ref="A26:B27"/>
    <mergeCell ref="A28:B29"/>
    <mergeCell ref="A30:B31"/>
    <mergeCell ref="I24:I25"/>
    <mergeCell ref="A32:B33"/>
    <mergeCell ref="A34:B35"/>
    <mergeCell ref="A42:B43"/>
    <mergeCell ref="E24:E25"/>
    <mergeCell ref="F24:F25"/>
    <mergeCell ref="G24:G25"/>
    <mergeCell ref="H24:H25"/>
    <mergeCell ref="C30:C31"/>
    <mergeCell ref="D30:D31"/>
    <mergeCell ref="L24:L25"/>
    <mergeCell ref="M24:M25"/>
    <mergeCell ref="C28:C29"/>
    <mergeCell ref="C26:C27"/>
    <mergeCell ref="D26:D27"/>
    <mergeCell ref="E26:E27"/>
    <mergeCell ref="F26:F27"/>
    <mergeCell ref="G26:G27"/>
    <mergeCell ref="C24:C25"/>
    <mergeCell ref="D24:D25"/>
    <mergeCell ref="N24:N25"/>
    <mergeCell ref="H26:H27"/>
    <mergeCell ref="I26:I27"/>
    <mergeCell ref="J26:J27"/>
    <mergeCell ref="K26:K27"/>
    <mergeCell ref="L26:L27"/>
    <mergeCell ref="M26:M27"/>
    <mergeCell ref="N26:N27"/>
    <mergeCell ref="J24:J25"/>
    <mergeCell ref="K24:K25"/>
    <mergeCell ref="O24:O25"/>
    <mergeCell ref="O26:O27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C46:C47"/>
    <mergeCell ref="E46:E47"/>
    <mergeCell ref="D46:D47"/>
    <mergeCell ref="F46:F47"/>
    <mergeCell ref="G46:G47"/>
    <mergeCell ref="I46:I47"/>
    <mergeCell ref="H46:H47"/>
    <mergeCell ref="J46:J47"/>
    <mergeCell ref="N44:N45"/>
    <mergeCell ref="O44:O45"/>
    <mergeCell ref="O46:O47"/>
    <mergeCell ref="K46:K47"/>
    <mergeCell ref="N46:N47"/>
    <mergeCell ref="L46:L47"/>
    <mergeCell ref="M46:M47"/>
    <mergeCell ref="J44:J45"/>
    <mergeCell ref="K44:K45"/>
    <mergeCell ref="L44:L45"/>
    <mergeCell ref="M44:M45"/>
    <mergeCell ref="F16:F17"/>
    <mergeCell ref="G16:G17"/>
    <mergeCell ref="H16:H17"/>
    <mergeCell ref="I16:I17"/>
    <mergeCell ref="A16:B17"/>
    <mergeCell ref="C16:C17"/>
    <mergeCell ref="D16:D17"/>
    <mergeCell ref="E16:E17"/>
    <mergeCell ref="J16:J17"/>
    <mergeCell ref="K16:K17"/>
    <mergeCell ref="L16:L17"/>
    <mergeCell ref="M16:M17"/>
    <mergeCell ref="N16:N17"/>
    <mergeCell ref="O16:O17"/>
    <mergeCell ref="A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A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A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A38:B39"/>
    <mergeCell ref="C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A40:B41"/>
    <mergeCell ref="C40:C41"/>
    <mergeCell ref="D40:D41"/>
    <mergeCell ref="E40:E41"/>
    <mergeCell ref="F40:F41"/>
    <mergeCell ref="G40:G41"/>
    <mergeCell ref="H40:H41"/>
    <mergeCell ref="I40:I41"/>
    <mergeCell ref="N40:N41"/>
    <mergeCell ref="O40:O41"/>
    <mergeCell ref="J40:J41"/>
    <mergeCell ref="K40:K41"/>
    <mergeCell ref="L40:L41"/>
    <mergeCell ref="M40:M41"/>
    <mergeCell ref="A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44:B45"/>
    <mergeCell ref="C44:C45"/>
    <mergeCell ref="D44:D45"/>
    <mergeCell ref="E44:E45"/>
    <mergeCell ref="F44:F45"/>
    <mergeCell ref="G44:G45"/>
    <mergeCell ref="H44:H45"/>
    <mergeCell ref="I44:I45"/>
  </mergeCells>
  <printOptions horizontalCentered="1" verticalCentered="1"/>
  <pageMargins left="0" right="0" top="0" bottom="0.3937007874015748" header="0" footer="0.1968503937007874"/>
  <pageSetup firstPageNumber="59" useFirstPageNumber="1" horizontalDpi="600" verticalDpi="600" orientation="landscape" paperSize="9" scale="75" r:id="rId1"/>
  <headerFooter alignWithMargins="0"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7"/>
  <sheetViews>
    <sheetView showZeros="0" workbookViewId="0" topLeftCell="A241">
      <selection activeCell="D168" sqref="D168"/>
    </sheetView>
  </sheetViews>
  <sheetFormatPr defaultColWidth="9.00390625" defaultRowHeight="12.75"/>
  <cols>
    <col min="1" max="1" width="8.375" style="404" customWidth="1"/>
    <col min="2" max="2" width="68.75390625" style="326" customWidth="1"/>
    <col min="3" max="4" width="12.125" style="326" customWidth="1"/>
    <col min="5" max="16384" width="9.125" style="326" customWidth="1"/>
  </cols>
  <sheetData>
    <row r="1" spans="1:5" ht="12.75">
      <c r="A1" s="1024" t="s">
        <v>111</v>
      </c>
      <c r="B1" s="1024"/>
      <c r="C1" s="1025"/>
      <c r="D1" s="1025"/>
      <c r="E1" s="1021"/>
    </row>
    <row r="2" spans="1:5" ht="12.75">
      <c r="A2" s="1024" t="s">
        <v>477</v>
      </c>
      <c r="B2" s="1024"/>
      <c r="C2" s="1025"/>
      <c r="D2" s="1025"/>
      <c r="E2" s="1021"/>
    </row>
    <row r="3" spans="1:2" ht="12.75">
      <c r="A3" s="293"/>
      <c r="B3" s="294"/>
    </row>
    <row r="4" spans="1:5" ht="11.25" customHeight="1">
      <c r="A4" s="293"/>
      <c r="B4" s="293"/>
      <c r="C4" s="327"/>
      <c r="D4" s="327"/>
      <c r="E4" s="327" t="s">
        <v>112</v>
      </c>
    </row>
    <row r="5" spans="1:5" s="328" customFormat="1" ht="19.5" customHeight="1">
      <c r="A5" s="1030" t="s">
        <v>131</v>
      </c>
      <c r="B5" s="1028" t="s">
        <v>101</v>
      </c>
      <c r="C5" s="1031" t="s">
        <v>916</v>
      </c>
      <c r="D5" s="1018" t="s">
        <v>666</v>
      </c>
      <c r="E5" s="1026" t="s">
        <v>661</v>
      </c>
    </row>
    <row r="6" spans="1:5" s="328" customFormat="1" ht="17.25" customHeight="1">
      <c r="A6" s="1029"/>
      <c r="B6" s="1029"/>
      <c r="C6" s="1032"/>
      <c r="D6" s="1033"/>
      <c r="E6" s="1027"/>
    </row>
    <row r="7" spans="1:5" s="328" customFormat="1" ht="11.25" customHeight="1">
      <c r="A7" s="329" t="s">
        <v>73</v>
      </c>
      <c r="B7" s="330" t="s">
        <v>74</v>
      </c>
      <c r="C7" s="622" t="s">
        <v>75</v>
      </c>
      <c r="D7" s="622" t="s">
        <v>76</v>
      </c>
      <c r="E7" s="330" t="s">
        <v>77</v>
      </c>
    </row>
    <row r="8" spans="1:5" s="333" customFormat="1" ht="12.75">
      <c r="A8" s="331"/>
      <c r="B8" s="332" t="s">
        <v>284</v>
      </c>
      <c r="C8" s="623"/>
      <c r="D8" s="623"/>
      <c r="E8" s="664"/>
    </row>
    <row r="9" spans="1:5" ht="8.25" customHeight="1">
      <c r="A9" s="334"/>
      <c r="B9" s="335"/>
      <c r="C9" s="624"/>
      <c r="D9" s="624"/>
      <c r="E9" s="335"/>
    </row>
    <row r="10" spans="1:5" s="328" customFormat="1" ht="12">
      <c r="A10" s="336">
        <v>1010</v>
      </c>
      <c r="B10" s="337" t="s">
        <v>245</v>
      </c>
      <c r="C10" s="625">
        <f>SUM(C11:C13)</f>
        <v>664300</v>
      </c>
      <c r="D10" s="625">
        <f>SUM(D11:D13)</f>
        <v>664300</v>
      </c>
      <c r="E10" s="665">
        <f>SUM(D10/C10)</f>
        <v>1</v>
      </c>
    </row>
    <row r="11" spans="1:5" s="328" customFormat="1" ht="12">
      <c r="A11" s="815">
        <v>1014</v>
      </c>
      <c r="B11" s="816" t="s">
        <v>845</v>
      </c>
      <c r="C11" s="817">
        <v>130000</v>
      </c>
      <c r="D11" s="817">
        <v>130000</v>
      </c>
      <c r="E11" s="666">
        <f aca="true" t="shared" si="0" ref="E11:E75">SUM(D11/C11)</f>
        <v>1</v>
      </c>
    </row>
    <row r="12" spans="1:5" s="328" customFormat="1" ht="12">
      <c r="A12" s="352">
        <v>1015</v>
      </c>
      <c r="B12" s="348" t="s">
        <v>872</v>
      </c>
      <c r="C12" s="634">
        <v>519300</v>
      </c>
      <c r="D12" s="634">
        <v>519300</v>
      </c>
      <c r="E12" s="666">
        <f t="shared" si="0"/>
        <v>1</v>
      </c>
    </row>
    <row r="13" spans="1:5" s="328" customFormat="1" ht="12">
      <c r="A13" s="352">
        <v>1016</v>
      </c>
      <c r="B13" s="348" t="s">
        <v>873</v>
      </c>
      <c r="C13" s="634">
        <v>15000</v>
      </c>
      <c r="D13" s="634">
        <v>15000</v>
      </c>
      <c r="E13" s="666">
        <f t="shared" si="0"/>
        <v>1</v>
      </c>
    </row>
    <row r="14" spans="1:5" s="328" customFormat="1" ht="12">
      <c r="A14" s="340">
        <v>1020</v>
      </c>
      <c r="B14" s="337" t="s">
        <v>187</v>
      </c>
      <c r="C14" s="625">
        <f>SUM(C15:C17)</f>
        <v>210393</v>
      </c>
      <c r="D14" s="625">
        <f>SUM(D15:D17)</f>
        <v>210393</v>
      </c>
      <c r="E14" s="665">
        <f t="shared" si="0"/>
        <v>1</v>
      </c>
    </row>
    <row r="15" spans="1:5" s="328" customFormat="1" ht="12">
      <c r="A15" s="352">
        <v>1021</v>
      </c>
      <c r="B15" s="354" t="s">
        <v>874</v>
      </c>
      <c r="C15" s="636">
        <v>8000</v>
      </c>
      <c r="D15" s="636">
        <v>8000</v>
      </c>
      <c r="E15" s="666">
        <f t="shared" si="0"/>
        <v>1</v>
      </c>
    </row>
    <row r="16" spans="1:5" s="328" customFormat="1" ht="12">
      <c r="A16" s="352">
        <v>1022</v>
      </c>
      <c r="B16" s="348" t="s">
        <v>875</v>
      </c>
      <c r="C16" s="634">
        <v>176000</v>
      </c>
      <c r="D16" s="634">
        <v>176000</v>
      </c>
      <c r="E16" s="666">
        <f t="shared" si="0"/>
        <v>1</v>
      </c>
    </row>
    <row r="17" spans="1:5" s="328" customFormat="1" ht="12">
      <c r="A17" s="352">
        <v>1023</v>
      </c>
      <c r="B17" s="348" t="s">
        <v>876</v>
      </c>
      <c r="C17" s="634">
        <v>26393</v>
      </c>
      <c r="D17" s="634">
        <v>26393</v>
      </c>
      <c r="E17" s="666">
        <f t="shared" si="0"/>
        <v>1</v>
      </c>
    </row>
    <row r="18" spans="1:5" s="328" customFormat="1" ht="12">
      <c r="A18" s="340">
        <v>1030</v>
      </c>
      <c r="B18" s="342" t="s">
        <v>246</v>
      </c>
      <c r="C18" s="629">
        <f>SUM(C19:C19)</f>
        <v>15000</v>
      </c>
      <c r="D18" s="629">
        <f>SUM(D19:D22)</f>
        <v>780000</v>
      </c>
      <c r="E18" s="665">
        <f t="shared" si="0"/>
        <v>52</v>
      </c>
    </row>
    <row r="19" spans="1:5" s="328" customFormat="1" ht="12">
      <c r="A19" s="352">
        <v>1031</v>
      </c>
      <c r="B19" s="348" t="s">
        <v>877</v>
      </c>
      <c r="C19" s="634">
        <v>15000</v>
      </c>
      <c r="D19" s="634">
        <v>15000</v>
      </c>
      <c r="E19" s="666">
        <f t="shared" si="0"/>
        <v>1</v>
      </c>
    </row>
    <row r="20" spans="1:5" s="328" customFormat="1" ht="12">
      <c r="A20" s="353">
        <v>1032</v>
      </c>
      <c r="B20" s="354" t="s">
        <v>195</v>
      </c>
      <c r="C20" s="636"/>
      <c r="D20" s="636">
        <v>380000</v>
      </c>
      <c r="E20" s="666"/>
    </row>
    <row r="21" spans="1:5" s="328" customFormat="1" ht="12">
      <c r="A21" s="353">
        <v>1033</v>
      </c>
      <c r="B21" s="354" t="s">
        <v>196</v>
      </c>
      <c r="C21" s="636"/>
      <c r="D21" s="636">
        <v>380000</v>
      </c>
      <c r="E21" s="666"/>
    </row>
    <row r="22" spans="1:5" s="328" customFormat="1" ht="12">
      <c r="A22" s="353">
        <v>1035</v>
      </c>
      <c r="B22" s="354" t="s">
        <v>197</v>
      </c>
      <c r="C22" s="636"/>
      <c r="D22" s="636">
        <v>5000</v>
      </c>
      <c r="E22" s="666"/>
    </row>
    <row r="23" spans="1:5" s="328" customFormat="1" ht="12">
      <c r="A23" s="344">
        <v>1040</v>
      </c>
      <c r="B23" s="345" t="s">
        <v>247</v>
      </c>
      <c r="C23" s="630">
        <f>SUM(C24:C28)</f>
        <v>438907</v>
      </c>
      <c r="D23" s="630">
        <f>SUM(D24:D29)</f>
        <v>876379</v>
      </c>
      <c r="E23" s="665">
        <f t="shared" si="0"/>
        <v>1.996730514664838</v>
      </c>
    </row>
    <row r="24" spans="1:5" s="328" customFormat="1" ht="12">
      <c r="A24" s="352">
        <v>1041</v>
      </c>
      <c r="B24" s="335" t="s">
        <v>188</v>
      </c>
      <c r="C24" s="631">
        <v>45360</v>
      </c>
      <c r="D24" s="631">
        <v>49427</v>
      </c>
      <c r="E24" s="666">
        <f t="shared" si="0"/>
        <v>1.0896604938271606</v>
      </c>
    </row>
    <row r="25" spans="1:5" s="328" customFormat="1" ht="12">
      <c r="A25" s="819">
        <v>1042</v>
      </c>
      <c r="B25" s="994" t="s">
        <v>189</v>
      </c>
      <c r="C25" s="817"/>
      <c r="D25" s="817">
        <v>248740</v>
      </c>
      <c r="E25" s="666"/>
    </row>
    <row r="26" spans="1:5" s="328" customFormat="1" ht="12">
      <c r="A26" s="352">
        <v>1043</v>
      </c>
      <c r="B26" s="335" t="s">
        <v>216</v>
      </c>
      <c r="C26" s="631">
        <v>252720</v>
      </c>
      <c r="D26" s="631">
        <v>252720</v>
      </c>
      <c r="E26" s="666">
        <f t="shared" si="0"/>
        <v>1</v>
      </c>
    </row>
    <row r="27" spans="1:5" s="328" customFormat="1" ht="12">
      <c r="A27" s="353">
        <v>1044</v>
      </c>
      <c r="B27" s="346" t="s">
        <v>224</v>
      </c>
      <c r="C27" s="632">
        <v>140827</v>
      </c>
      <c r="D27" s="632">
        <v>140827</v>
      </c>
      <c r="E27" s="666">
        <f t="shared" si="0"/>
        <v>1</v>
      </c>
    </row>
    <row r="28" spans="1:5" s="328" customFormat="1" ht="12">
      <c r="A28" s="353">
        <v>1045</v>
      </c>
      <c r="B28" s="346" t="s">
        <v>217</v>
      </c>
      <c r="C28" s="632"/>
      <c r="D28" s="632"/>
      <c r="E28" s="665"/>
    </row>
    <row r="29" spans="1:5" s="328" customFormat="1" ht="12">
      <c r="A29" s="353">
        <v>1046</v>
      </c>
      <c r="B29" s="346" t="s">
        <v>201</v>
      </c>
      <c r="C29" s="632"/>
      <c r="D29" s="632">
        <v>184665</v>
      </c>
      <c r="E29" s="665"/>
    </row>
    <row r="30" spans="1:5" s="328" customFormat="1" ht="12">
      <c r="A30" s="344">
        <v>1050</v>
      </c>
      <c r="B30" s="345" t="s">
        <v>248</v>
      </c>
      <c r="C30" s="630">
        <f>SUM(C31:C31)</f>
        <v>30000</v>
      </c>
      <c r="D30" s="630">
        <f>SUM(D31:D31)</f>
        <v>30000</v>
      </c>
      <c r="E30" s="665">
        <f t="shared" si="0"/>
        <v>1</v>
      </c>
    </row>
    <row r="31" spans="1:5" s="328" customFormat="1" ht="12.75" thickBot="1">
      <c r="A31" s="339">
        <v>1051</v>
      </c>
      <c r="B31" s="348" t="s">
        <v>878</v>
      </c>
      <c r="C31" s="634">
        <v>30000</v>
      </c>
      <c r="D31" s="634">
        <v>30000</v>
      </c>
      <c r="E31" s="669">
        <f t="shared" si="0"/>
        <v>1</v>
      </c>
    </row>
    <row r="32" spans="1:5" s="328" customFormat="1" ht="12.75" thickBot="1">
      <c r="A32" s="349"/>
      <c r="B32" s="350" t="s">
        <v>249</v>
      </c>
      <c r="C32" s="633">
        <f>SUM(C30+C23+C14+C10+C18)</f>
        <v>1358600</v>
      </c>
      <c r="D32" s="633">
        <f>SUM(D30+D23+D14+D10+D18)</f>
        <v>2561072</v>
      </c>
      <c r="E32" s="668">
        <f t="shared" si="0"/>
        <v>1.8850817017518033</v>
      </c>
    </row>
    <row r="33" spans="1:5" s="328" customFormat="1" ht="12">
      <c r="A33" s="344"/>
      <c r="B33" s="345"/>
      <c r="C33" s="630"/>
      <c r="D33" s="630"/>
      <c r="E33" s="667"/>
    </row>
    <row r="34" spans="1:5" s="328" customFormat="1" ht="12">
      <c r="A34" s="336">
        <v>1060</v>
      </c>
      <c r="B34" s="337" t="s">
        <v>198</v>
      </c>
      <c r="C34" s="625">
        <f>SUM(C35:C41)</f>
        <v>6557164</v>
      </c>
      <c r="D34" s="625">
        <f>SUM(D35:D39)</f>
        <v>6537164</v>
      </c>
      <c r="E34" s="665">
        <f t="shared" si="0"/>
        <v>0.9969499009022803</v>
      </c>
    </row>
    <row r="35" spans="1:5" s="328" customFormat="1" ht="12">
      <c r="A35" s="352">
        <v>1061</v>
      </c>
      <c r="B35" s="348" t="s">
        <v>94</v>
      </c>
      <c r="C35" s="634">
        <v>2700000</v>
      </c>
      <c r="D35" s="634">
        <v>2700000</v>
      </c>
      <c r="E35" s="666">
        <f t="shared" si="0"/>
        <v>1</v>
      </c>
    </row>
    <row r="36" spans="1:5" s="328" customFormat="1" ht="12">
      <c r="A36" s="352">
        <v>1062</v>
      </c>
      <c r="B36" s="348" t="s">
        <v>170</v>
      </c>
      <c r="C36" s="634">
        <v>410000</v>
      </c>
      <c r="D36" s="634">
        <v>410000</v>
      </c>
      <c r="E36" s="666">
        <f t="shared" si="0"/>
        <v>1</v>
      </c>
    </row>
    <row r="37" spans="1:5" s="328" customFormat="1" ht="12">
      <c r="A37" s="347">
        <v>1063</v>
      </c>
      <c r="B37" s="346" t="s">
        <v>106</v>
      </c>
      <c r="C37" s="632">
        <v>75000</v>
      </c>
      <c r="D37" s="632">
        <v>75000</v>
      </c>
      <c r="E37" s="666">
        <f t="shared" si="0"/>
        <v>1</v>
      </c>
    </row>
    <row r="38" spans="1:5" s="328" customFormat="1" ht="12">
      <c r="A38" s="347">
        <v>1064</v>
      </c>
      <c r="B38" s="346" t="s">
        <v>990</v>
      </c>
      <c r="C38" s="632">
        <v>20000</v>
      </c>
      <c r="D38" s="632"/>
      <c r="E38" s="666">
        <f t="shared" si="0"/>
        <v>0</v>
      </c>
    </row>
    <row r="39" spans="1:5" s="328" customFormat="1" ht="12">
      <c r="A39" s="347">
        <v>1065</v>
      </c>
      <c r="B39" s="335" t="s">
        <v>115</v>
      </c>
      <c r="C39" s="631">
        <v>3352164</v>
      </c>
      <c r="D39" s="631">
        <v>3352164</v>
      </c>
      <c r="E39" s="666">
        <f t="shared" si="0"/>
        <v>1</v>
      </c>
    </row>
    <row r="40" spans="1:5" s="328" customFormat="1" ht="12">
      <c r="A40" s="343">
        <v>1066</v>
      </c>
      <c r="B40" s="355" t="s">
        <v>200</v>
      </c>
      <c r="C40" s="631"/>
      <c r="D40" s="635">
        <f>SUM(D41:D42)</f>
        <v>20000</v>
      </c>
      <c r="E40" s="666"/>
    </row>
    <row r="41" spans="1:5" s="328" customFormat="1" ht="12">
      <c r="A41" s="347">
        <v>1067</v>
      </c>
      <c r="B41" s="335" t="s">
        <v>85</v>
      </c>
      <c r="C41" s="631"/>
      <c r="D41" s="631"/>
      <c r="E41" s="665"/>
    </row>
    <row r="42" spans="1:5" s="328" customFormat="1" ht="12">
      <c r="A42" s="347">
        <v>1068</v>
      </c>
      <c r="B42" s="346" t="s">
        <v>990</v>
      </c>
      <c r="C42" s="632"/>
      <c r="D42" s="632">
        <v>20000</v>
      </c>
      <c r="E42" s="665"/>
    </row>
    <row r="43" spans="1:5" s="328" customFormat="1" ht="12">
      <c r="A43" s="343">
        <v>1070</v>
      </c>
      <c r="B43" s="342" t="s">
        <v>199</v>
      </c>
      <c r="C43" s="629">
        <f>SUM(C44:C44)</f>
        <v>170000</v>
      </c>
      <c r="D43" s="629">
        <f>SUM(D44:D44)</f>
        <v>170000</v>
      </c>
      <c r="E43" s="665">
        <f t="shared" si="0"/>
        <v>1</v>
      </c>
    </row>
    <row r="44" spans="1:5" s="328" customFormat="1" ht="12">
      <c r="A44" s="334">
        <v>1072</v>
      </c>
      <c r="B44" s="335" t="s">
        <v>113</v>
      </c>
      <c r="C44" s="631">
        <v>170000</v>
      </c>
      <c r="D44" s="631">
        <v>170000</v>
      </c>
      <c r="E44" s="666">
        <f t="shared" si="0"/>
        <v>1</v>
      </c>
    </row>
    <row r="45" spans="1:5" s="328" customFormat="1" ht="12">
      <c r="A45" s="340">
        <v>1080</v>
      </c>
      <c r="B45" s="355" t="s">
        <v>320</v>
      </c>
      <c r="C45" s="635">
        <f>SUM(C46:C48)</f>
        <v>765000</v>
      </c>
      <c r="D45" s="635">
        <f>SUM(D46:D48)</f>
        <v>0</v>
      </c>
      <c r="E45" s="665">
        <f t="shared" si="0"/>
        <v>0</v>
      </c>
    </row>
    <row r="46" spans="1:5" s="328" customFormat="1" ht="12">
      <c r="A46" s="334">
        <v>1081</v>
      </c>
      <c r="B46" s="348" t="s">
        <v>330</v>
      </c>
      <c r="C46" s="631">
        <v>380000</v>
      </c>
      <c r="D46" s="631"/>
      <c r="E46" s="666">
        <f t="shared" si="0"/>
        <v>0</v>
      </c>
    </row>
    <row r="47" spans="1:5" s="328" customFormat="1" ht="12">
      <c r="A47" s="334">
        <v>1082</v>
      </c>
      <c r="B47" s="348" t="s">
        <v>331</v>
      </c>
      <c r="C47" s="634">
        <v>380000</v>
      </c>
      <c r="D47" s="634"/>
      <c r="E47" s="666">
        <f t="shared" si="0"/>
        <v>0</v>
      </c>
    </row>
    <row r="48" spans="1:5" s="328" customFormat="1" ht="12">
      <c r="A48" s="334">
        <v>1084</v>
      </c>
      <c r="B48" s="348" t="s">
        <v>332</v>
      </c>
      <c r="C48" s="634">
        <v>5000</v>
      </c>
      <c r="D48" s="634"/>
      <c r="E48" s="666">
        <f t="shared" si="0"/>
        <v>0</v>
      </c>
    </row>
    <row r="49" spans="1:5" s="328" customFormat="1" ht="12">
      <c r="A49" s="340">
        <v>1090</v>
      </c>
      <c r="B49" s="337" t="s">
        <v>205</v>
      </c>
      <c r="C49" s="625">
        <f>SUM(C50:C57)</f>
        <v>403490</v>
      </c>
      <c r="D49" s="625">
        <f>SUM(D50:D57)</f>
        <v>399290</v>
      </c>
      <c r="E49" s="665">
        <f t="shared" si="0"/>
        <v>0.9895908200946739</v>
      </c>
    </row>
    <row r="50" spans="1:5" s="328" customFormat="1" ht="12">
      <c r="A50" s="334">
        <v>1091</v>
      </c>
      <c r="B50" s="335" t="s">
        <v>985</v>
      </c>
      <c r="C50" s="631">
        <v>4000</v>
      </c>
      <c r="D50" s="631">
        <v>4000</v>
      </c>
      <c r="E50" s="666">
        <f t="shared" si="0"/>
        <v>1</v>
      </c>
    </row>
    <row r="51" spans="1:5" s="328" customFormat="1" ht="12">
      <c r="A51" s="334">
        <v>1092</v>
      </c>
      <c r="B51" s="335" t="s">
        <v>108</v>
      </c>
      <c r="C51" s="634"/>
      <c r="D51" s="634"/>
      <c r="E51" s="666"/>
    </row>
    <row r="52" spans="1:5" s="328" customFormat="1" ht="12">
      <c r="A52" s="334">
        <v>1093</v>
      </c>
      <c r="B52" s="348" t="s">
        <v>286</v>
      </c>
      <c r="C52" s="636">
        <v>4000</v>
      </c>
      <c r="D52" s="636"/>
      <c r="E52" s="666">
        <f t="shared" si="0"/>
        <v>0</v>
      </c>
    </row>
    <row r="53" spans="1:5" s="328" customFormat="1" ht="12">
      <c r="A53" s="334">
        <v>1094</v>
      </c>
      <c r="B53" s="348" t="s">
        <v>287</v>
      </c>
      <c r="C53" s="634">
        <v>200</v>
      </c>
      <c r="D53" s="634"/>
      <c r="E53" s="666">
        <f t="shared" si="0"/>
        <v>0</v>
      </c>
    </row>
    <row r="54" spans="1:5" s="328" customFormat="1" ht="12">
      <c r="A54" s="334">
        <v>1095</v>
      </c>
      <c r="B54" s="354" t="s">
        <v>288</v>
      </c>
      <c r="C54" s="634">
        <v>289290</v>
      </c>
      <c r="D54" s="634">
        <v>289290</v>
      </c>
      <c r="E54" s="666">
        <f t="shared" si="0"/>
        <v>1</v>
      </c>
    </row>
    <row r="55" spans="1:5" s="328" customFormat="1" ht="12">
      <c r="A55" s="334">
        <v>1096</v>
      </c>
      <c r="B55" s="348" t="s">
        <v>289</v>
      </c>
      <c r="C55" s="634">
        <v>6000</v>
      </c>
      <c r="D55" s="634">
        <v>6000</v>
      </c>
      <c r="E55" s="666">
        <f t="shared" si="0"/>
        <v>1</v>
      </c>
    </row>
    <row r="56" spans="1:5" s="328" customFormat="1" ht="12">
      <c r="A56" s="334">
        <v>1097</v>
      </c>
      <c r="B56" s="348" t="s">
        <v>290</v>
      </c>
      <c r="C56" s="634">
        <v>60000</v>
      </c>
      <c r="D56" s="634">
        <v>60000</v>
      </c>
      <c r="E56" s="666">
        <f t="shared" si="0"/>
        <v>1</v>
      </c>
    </row>
    <row r="57" spans="1:5" s="328" customFormat="1" ht="12">
      <c r="A57" s="815">
        <v>1098</v>
      </c>
      <c r="B57" s="816" t="s">
        <v>999</v>
      </c>
      <c r="C57" s="817">
        <v>40000</v>
      </c>
      <c r="D57" s="817">
        <v>40000</v>
      </c>
      <c r="E57" s="958">
        <f t="shared" si="0"/>
        <v>1</v>
      </c>
    </row>
    <row r="58" spans="1:5" s="328" customFormat="1" ht="12">
      <c r="A58" s="340">
        <v>1115</v>
      </c>
      <c r="B58" s="355" t="s">
        <v>202</v>
      </c>
      <c r="C58" s="635"/>
      <c r="D58" s="635">
        <v>4000</v>
      </c>
      <c r="E58" s="995"/>
    </row>
    <row r="59" spans="1:5" s="328" customFormat="1" ht="12.75" thickBot="1">
      <c r="A59" s="378">
        <v>1116</v>
      </c>
      <c r="B59" s="407" t="s">
        <v>203</v>
      </c>
      <c r="C59" s="599"/>
      <c r="D59" s="566">
        <v>200</v>
      </c>
      <c r="E59" s="849"/>
    </row>
    <row r="60" spans="1:5" s="328" customFormat="1" ht="12.75" thickBot="1">
      <c r="A60" s="351"/>
      <c r="B60" s="350" t="s">
        <v>842</v>
      </c>
      <c r="C60" s="633">
        <f>SUM(C49+C43+C34+C45)</f>
        <v>7895654</v>
      </c>
      <c r="D60" s="633">
        <f>SUM(D49+D43+D34+D45+D58+D59+D40)</f>
        <v>7130654</v>
      </c>
      <c r="E60" s="668">
        <f t="shared" si="0"/>
        <v>0.9031112558883659</v>
      </c>
    </row>
    <row r="61" spans="1:5" s="328" customFormat="1" ht="12">
      <c r="A61" s="338"/>
      <c r="B61" s="359"/>
      <c r="C61" s="627"/>
      <c r="D61" s="627"/>
      <c r="E61" s="667"/>
    </row>
    <row r="62" spans="1:5" s="328" customFormat="1" ht="12">
      <c r="A62" s="352">
        <v>1121</v>
      </c>
      <c r="B62" s="354" t="s">
        <v>508</v>
      </c>
      <c r="C62" s="634">
        <v>1267600</v>
      </c>
      <c r="D62" s="634">
        <v>1267600</v>
      </c>
      <c r="E62" s="666">
        <f t="shared" si="0"/>
        <v>1</v>
      </c>
    </row>
    <row r="63" spans="1:5" s="328" customFormat="1" ht="12">
      <c r="A63" s="352">
        <v>1122</v>
      </c>
      <c r="B63" s="354" t="s">
        <v>328</v>
      </c>
      <c r="C63" s="634"/>
      <c r="D63" s="634">
        <v>100175</v>
      </c>
      <c r="E63" s="666"/>
    </row>
    <row r="64" spans="1:5" s="328" customFormat="1" ht="12">
      <c r="A64" s="352">
        <v>1124</v>
      </c>
      <c r="B64" s="348" t="s">
        <v>662</v>
      </c>
      <c r="C64" s="634">
        <v>128469</v>
      </c>
      <c r="D64" s="634">
        <v>145135</v>
      </c>
      <c r="E64" s="666">
        <f t="shared" si="0"/>
        <v>1.1297277942538666</v>
      </c>
    </row>
    <row r="65" spans="1:5" s="328" customFormat="1" ht="12">
      <c r="A65" s="353"/>
      <c r="B65" s="354"/>
      <c r="C65" s="636"/>
      <c r="D65" s="636"/>
      <c r="E65" s="665"/>
    </row>
    <row r="66" spans="1:5" s="328" customFormat="1" ht="12">
      <c r="A66" s="353">
        <v>1131</v>
      </c>
      <c r="B66" s="354" t="s">
        <v>291</v>
      </c>
      <c r="C66" s="636"/>
      <c r="D66" s="636">
        <v>2098</v>
      </c>
      <c r="E66" s="665"/>
    </row>
    <row r="67" spans="1:5" s="364" customFormat="1" ht="12">
      <c r="A67" s="352">
        <v>1132</v>
      </c>
      <c r="B67" s="348" t="s">
        <v>292</v>
      </c>
      <c r="C67" s="626"/>
      <c r="D67" s="626"/>
      <c r="E67" s="665"/>
    </row>
    <row r="68" spans="1:5" s="364" customFormat="1" ht="12.75" thickBot="1">
      <c r="A68" s="386">
        <v>1133</v>
      </c>
      <c r="B68" s="403" t="s">
        <v>509</v>
      </c>
      <c r="C68" s="637"/>
      <c r="D68" s="637"/>
      <c r="E68" s="670"/>
    </row>
    <row r="69" spans="1:5" s="364" customFormat="1" ht="12.75" thickBot="1">
      <c r="A69" s="387">
        <v>1134</v>
      </c>
      <c r="B69" s="366" t="s">
        <v>658</v>
      </c>
      <c r="C69" s="638"/>
      <c r="D69" s="638">
        <f>SUM(D66:D68)</f>
        <v>2098</v>
      </c>
      <c r="E69" s="668"/>
    </row>
    <row r="70" spans="1:5" s="364" customFormat="1" ht="12.75" thickBot="1">
      <c r="A70" s="365"/>
      <c r="B70" s="366"/>
      <c r="C70" s="637"/>
      <c r="D70" s="637"/>
      <c r="E70" s="668"/>
    </row>
    <row r="71" spans="1:5" s="364" customFormat="1" ht="12.75" thickBot="1">
      <c r="A71" s="387">
        <v>1135</v>
      </c>
      <c r="B71" s="366" t="s">
        <v>306</v>
      </c>
      <c r="C71" s="637"/>
      <c r="D71" s="637"/>
      <c r="E71" s="668"/>
    </row>
    <row r="72" spans="1:5" s="364" customFormat="1" ht="12.75" thickBot="1">
      <c r="A72" s="387"/>
      <c r="B72" s="366"/>
      <c r="C72" s="637"/>
      <c r="D72" s="637"/>
      <c r="E72" s="668"/>
    </row>
    <row r="73" spans="1:5" s="364" customFormat="1" ht="12.75" thickBot="1">
      <c r="A73" s="387">
        <v>1136</v>
      </c>
      <c r="B73" s="366" t="s">
        <v>672</v>
      </c>
      <c r="C73" s="637"/>
      <c r="D73" s="640">
        <v>342158</v>
      </c>
      <c r="E73" s="668"/>
    </row>
    <row r="74" spans="1:5" s="364" customFormat="1" ht="12.75" thickBot="1">
      <c r="A74" s="365"/>
      <c r="B74" s="366"/>
      <c r="C74" s="637"/>
      <c r="D74" s="637"/>
      <c r="E74" s="668"/>
    </row>
    <row r="75" spans="1:5" s="364" customFormat="1" ht="17.25" customHeight="1" thickBot="1">
      <c r="A75" s="674">
        <v>1137</v>
      </c>
      <c r="B75" s="589" t="s">
        <v>673</v>
      </c>
      <c r="C75" s="639">
        <f>SUM(C69+C60+C32+C71+C62+C64)</f>
        <v>10650323</v>
      </c>
      <c r="D75" s="639">
        <f>SUM(D69+D60+D32+D71+D62+D64+D73+D63)</f>
        <v>11548892</v>
      </c>
      <c r="E75" s="668">
        <f t="shared" si="0"/>
        <v>1.0843701172255527</v>
      </c>
    </row>
    <row r="76" spans="1:5" s="364" customFormat="1" ht="12">
      <c r="A76" s="341"/>
      <c r="B76" s="354"/>
      <c r="C76" s="628"/>
      <c r="D76" s="628"/>
      <c r="E76" s="667"/>
    </row>
    <row r="77" spans="1:5" s="364" customFormat="1" ht="12">
      <c r="A77" s="344">
        <v>1140</v>
      </c>
      <c r="B77" s="345" t="s">
        <v>293</v>
      </c>
      <c r="C77" s="630">
        <f>SUM(C78+C81)</f>
        <v>586113</v>
      </c>
      <c r="D77" s="630">
        <f>SUM(D78+D81+D83)</f>
        <v>836113</v>
      </c>
      <c r="E77" s="665">
        <f aca="true" t="shared" si="1" ref="E77:E135">SUM(D77/C77)</f>
        <v>1.4265389097324237</v>
      </c>
    </row>
    <row r="78" spans="1:5" s="364" customFormat="1" ht="12">
      <c r="A78" s="334">
        <v>1141</v>
      </c>
      <c r="B78" s="335" t="s">
        <v>117</v>
      </c>
      <c r="C78" s="631">
        <f>SUM(C79:C80)</f>
        <v>265063</v>
      </c>
      <c r="D78" s="631">
        <f>SUM(D79:D80)</f>
        <v>265063</v>
      </c>
      <c r="E78" s="666">
        <f t="shared" si="1"/>
        <v>1</v>
      </c>
    </row>
    <row r="79" spans="1:5" s="364" customFormat="1" ht="12">
      <c r="A79" s="671">
        <v>1142</v>
      </c>
      <c r="B79" s="348" t="s">
        <v>891</v>
      </c>
      <c r="C79" s="634">
        <v>15063</v>
      </c>
      <c r="D79" s="634">
        <v>15063</v>
      </c>
      <c r="E79" s="666">
        <f t="shared" si="1"/>
        <v>1</v>
      </c>
    </row>
    <row r="80" spans="1:5" s="364" customFormat="1" ht="12">
      <c r="A80" s="671">
        <v>1143</v>
      </c>
      <c r="B80" s="348" t="s">
        <v>190</v>
      </c>
      <c r="C80" s="634">
        <v>250000</v>
      </c>
      <c r="D80" s="634">
        <v>250000</v>
      </c>
      <c r="E80" s="666">
        <f t="shared" si="1"/>
        <v>1</v>
      </c>
    </row>
    <row r="81" spans="1:5" s="364" customFormat="1" ht="12">
      <c r="A81" s="334">
        <v>1144</v>
      </c>
      <c r="B81" s="335" t="s">
        <v>118</v>
      </c>
      <c r="C81" s="631">
        <v>321050</v>
      </c>
      <c r="D81" s="631">
        <v>321050</v>
      </c>
      <c r="E81" s="666">
        <f t="shared" si="1"/>
        <v>1</v>
      </c>
    </row>
    <row r="82" spans="1:5" s="364" customFormat="1" ht="12">
      <c r="A82" s="336">
        <v>1150</v>
      </c>
      <c r="B82" s="337" t="s">
        <v>334</v>
      </c>
      <c r="C82" s="625">
        <f>SUM(C83:C83)</f>
        <v>250000</v>
      </c>
      <c r="D82" s="625"/>
      <c r="E82" s="665">
        <f t="shared" si="1"/>
        <v>0</v>
      </c>
    </row>
    <row r="83" spans="1:5" s="364" customFormat="1" ht="12">
      <c r="A83" s="334">
        <v>1151</v>
      </c>
      <c r="B83" s="335" t="s">
        <v>155</v>
      </c>
      <c r="C83" s="634">
        <v>250000</v>
      </c>
      <c r="D83" s="634">
        <v>250000</v>
      </c>
      <c r="E83" s="666">
        <f t="shared" si="1"/>
        <v>1</v>
      </c>
    </row>
    <row r="84" spans="1:5" s="364" customFormat="1" ht="12">
      <c r="A84" s="353">
        <v>1154</v>
      </c>
      <c r="B84" s="354" t="s">
        <v>782</v>
      </c>
      <c r="C84" s="634">
        <v>4067</v>
      </c>
      <c r="D84" s="627"/>
      <c r="E84" s="666">
        <f t="shared" si="1"/>
        <v>0</v>
      </c>
    </row>
    <row r="85" spans="1:5" s="364" customFormat="1" ht="12">
      <c r="A85" s="677">
        <v>1155</v>
      </c>
      <c r="B85" s="960" t="s">
        <v>485</v>
      </c>
      <c r="C85" s="962">
        <v>248740</v>
      </c>
      <c r="D85" s="962"/>
      <c r="E85" s="666">
        <f t="shared" si="1"/>
        <v>0</v>
      </c>
    </row>
    <row r="86" spans="1:5" s="364" customFormat="1" ht="12.75" thickBot="1">
      <c r="A86" s="678">
        <v>1156</v>
      </c>
      <c r="B86" s="961" t="s">
        <v>270</v>
      </c>
      <c r="C86" s="963">
        <v>184665</v>
      </c>
      <c r="D86" s="963"/>
      <c r="E86" s="669">
        <f t="shared" si="1"/>
        <v>0</v>
      </c>
    </row>
    <row r="87" spans="1:5" s="364" customFormat="1" ht="12.75" thickBot="1">
      <c r="A87" s="351"/>
      <c r="B87" s="350" t="s">
        <v>294</v>
      </c>
      <c r="C87" s="633">
        <f>SUM(C77+C82+C85+C86+C84)</f>
        <v>1273585</v>
      </c>
      <c r="D87" s="633">
        <f>SUM(D77+D82+D85+D86+D84)</f>
        <v>836113</v>
      </c>
      <c r="E87" s="668">
        <f t="shared" si="1"/>
        <v>0.6565034921108525</v>
      </c>
    </row>
    <row r="88" spans="1:5" ht="12" customHeight="1">
      <c r="A88" s="347"/>
      <c r="B88" s="346"/>
      <c r="C88" s="631"/>
      <c r="D88" s="631"/>
      <c r="E88" s="667"/>
    </row>
    <row r="89" spans="1:5" ht="12" customHeight="1">
      <c r="A89" s="343">
        <v>1160</v>
      </c>
      <c r="B89" s="367" t="s">
        <v>563</v>
      </c>
      <c r="C89" s="635">
        <f>SUM(C90:C96)</f>
        <v>2155033</v>
      </c>
      <c r="D89" s="635">
        <f>SUM(D90:D96)</f>
        <v>2490483</v>
      </c>
      <c r="E89" s="665">
        <f t="shared" si="1"/>
        <v>1.1556588692609349</v>
      </c>
    </row>
    <row r="90" spans="1:5" ht="12" customHeight="1">
      <c r="A90" s="347">
        <v>1161</v>
      </c>
      <c r="B90" s="368" t="s">
        <v>1000</v>
      </c>
      <c r="C90" s="634"/>
      <c r="D90" s="634"/>
      <c r="E90" s="666"/>
    </row>
    <row r="91" spans="1:5" ht="12" customHeight="1">
      <c r="A91" s="347">
        <v>1162</v>
      </c>
      <c r="B91" s="368" t="s">
        <v>167</v>
      </c>
      <c r="C91" s="634"/>
      <c r="D91" s="634">
        <v>94118</v>
      </c>
      <c r="E91" s="666"/>
    </row>
    <row r="92" spans="1:5" ht="12" customHeight="1">
      <c r="A92" s="347">
        <v>1163</v>
      </c>
      <c r="B92" s="348" t="s">
        <v>238</v>
      </c>
      <c r="C92" s="634">
        <v>96000</v>
      </c>
      <c r="D92" s="634">
        <v>305624</v>
      </c>
      <c r="E92" s="666">
        <f t="shared" si="1"/>
        <v>3.1835833333333334</v>
      </c>
    </row>
    <row r="93" spans="1:5" ht="12" customHeight="1">
      <c r="A93" s="819">
        <v>1164</v>
      </c>
      <c r="B93" s="816" t="s">
        <v>640</v>
      </c>
      <c r="C93" s="817">
        <v>145479</v>
      </c>
      <c r="D93" s="817">
        <v>145479</v>
      </c>
      <c r="E93" s="666">
        <f t="shared" si="1"/>
        <v>1</v>
      </c>
    </row>
    <row r="94" spans="1:5" ht="12" customHeight="1">
      <c r="A94" s="819">
        <v>1165</v>
      </c>
      <c r="B94" s="816" t="s">
        <v>844</v>
      </c>
      <c r="C94" s="817">
        <v>1000000</v>
      </c>
      <c r="D94" s="817">
        <v>1000000</v>
      </c>
      <c r="E94" s="666">
        <f t="shared" si="1"/>
        <v>1</v>
      </c>
    </row>
    <row r="95" spans="1:5" ht="12" customHeight="1">
      <c r="A95" s="819">
        <v>1166</v>
      </c>
      <c r="B95" s="816" t="s">
        <v>843</v>
      </c>
      <c r="C95" s="817">
        <v>843654</v>
      </c>
      <c r="D95" s="817">
        <v>843654</v>
      </c>
      <c r="E95" s="666">
        <f t="shared" si="1"/>
        <v>1</v>
      </c>
    </row>
    <row r="96" spans="1:5" ht="12" customHeight="1">
      <c r="A96" s="819">
        <v>1167</v>
      </c>
      <c r="B96" s="816" t="s">
        <v>642</v>
      </c>
      <c r="C96" s="817">
        <v>69900</v>
      </c>
      <c r="D96" s="817">
        <v>101608</v>
      </c>
      <c r="E96" s="666">
        <f t="shared" si="1"/>
        <v>1.4536194563662375</v>
      </c>
    </row>
    <row r="97" spans="1:5" ht="12" customHeight="1">
      <c r="A97" s="815"/>
      <c r="B97" s="828"/>
      <c r="C97" s="829"/>
      <c r="D97" s="829"/>
      <c r="E97" s="665"/>
    </row>
    <row r="98" spans="1:5" ht="12" customHeight="1">
      <c r="A98" s="340">
        <v>1170</v>
      </c>
      <c r="B98" s="337" t="s">
        <v>564</v>
      </c>
      <c r="C98" s="635"/>
      <c r="D98" s="635"/>
      <c r="E98" s="665"/>
    </row>
    <row r="99" spans="1:5" ht="12" customHeight="1">
      <c r="A99" s="343">
        <v>1180</v>
      </c>
      <c r="B99" s="367" t="s">
        <v>565</v>
      </c>
      <c r="C99" s="635">
        <f>SUM(C100:C100)</f>
        <v>819000</v>
      </c>
      <c r="D99" s="635">
        <f>SUM(D100:D100)</f>
        <v>819000</v>
      </c>
      <c r="E99" s="665">
        <f t="shared" si="1"/>
        <v>1</v>
      </c>
    </row>
    <row r="100" spans="1:5" ht="12" customHeight="1">
      <c r="A100" s="334">
        <v>1182</v>
      </c>
      <c r="B100" s="335" t="s">
        <v>92</v>
      </c>
      <c r="C100" s="634">
        <v>819000</v>
      </c>
      <c r="D100" s="634">
        <v>819000</v>
      </c>
      <c r="E100" s="666">
        <f t="shared" si="1"/>
        <v>1</v>
      </c>
    </row>
    <row r="101" spans="1:5" ht="12" customHeight="1" thickBot="1">
      <c r="A101" s="387">
        <v>1185</v>
      </c>
      <c r="B101" s="366" t="s">
        <v>510</v>
      </c>
      <c r="C101" s="640"/>
      <c r="D101" s="640"/>
      <c r="E101" s="670"/>
    </row>
    <row r="102" spans="1:5" ht="12" customHeight="1" thickBot="1">
      <c r="A102" s="371"/>
      <c r="B102" s="362" t="s">
        <v>674</v>
      </c>
      <c r="C102" s="565">
        <f>SUM(C89+C98+C99)</f>
        <v>2974033</v>
      </c>
      <c r="D102" s="565">
        <f>SUM(D89+D98+D99)</f>
        <v>3309483</v>
      </c>
      <c r="E102" s="668">
        <f t="shared" si="1"/>
        <v>1.112792964973825</v>
      </c>
    </row>
    <row r="103" spans="1:5" ht="12" customHeight="1">
      <c r="A103" s="347"/>
      <c r="B103" s="346"/>
      <c r="C103" s="632"/>
      <c r="D103" s="632"/>
      <c r="E103" s="667"/>
    </row>
    <row r="104" spans="1:5" ht="12" customHeight="1" thickBot="1">
      <c r="A104" s="360">
        <v>1191</v>
      </c>
      <c r="B104" s="361" t="s">
        <v>130</v>
      </c>
      <c r="C104" s="641"/>
      <c r="D104" s="641"/>
      <c r="E104" s="670"/>
    </row>
    <row r="105" spans="1:5" s="328" customFormat="1" ht="12.75" thickBot="1">
      <c r="A105" s="373"/>
      <c r="B105" s="374" t="s">
        <v>295</v>
      </c>
      <c r="C105" s="642">
        <f>SUM(C104)</f>
        <v>0</v>
      </c>
      <c r="D105" s="642">
        <f>SUM(D104)</f>
        <v>0</v>
      </c>
      <c r="E105" s="668"/>
    </row>
    <row r="106" spans="1:5" s="328" customFormat="1" ht="12">
      <c r="A106" s="402"/>
      <c r="B106" s="369"/>
      <c r="C106" s="643"/>
      <c r="D106" s="643"/>
      <c r="E106" s="667"/>
    </row>
    <row r="107" spans="1:5" s="328" customFormat="1" ht="12">
      <c r="A107" s="347">
        <v>1192</v>
      </c>
      <c r="B107" s="348" t="s">
        <v>242</v>
      </c>
      <c r="C107" s="634">
        <v>248534</v>
      </c>
      <c r="D107" s="634">
        <v>1174249</v>
      </c>
      <c r="E107" s="666">
        <f t="shared" si="1"/>
        <v>4.724701650478405</v>
      </c>
    </row>
    <row r="108" spans="1:5" s="328" customFormat="1" ht="12.75">
      <c r="A108" s="343"/>
      <c r="B108" s="379" t="s">
        <v>655</v>
      </c>
      <c r="C108" s="635">
        <f>SUM(C107:C107)</f>
        <v>248534</v>
      </c>
      <c r="D108" s="635">
        <f>SUM(D107:D107)</f>
        <v>1174249</v>
      </c>
      <c r="E108" s="665">
        <f t="shared" si="1"/>
        <v>4.724701650478405</v>
      </c>
    </row>
    <row r="109" spans="1:5" s="328" customFormat="1" ht="12">
      <c r="A109" s="336"/>
      <c r="B109" s="337"/>
      <c r="C109" s="625"/>
      <c r="D109" s="625"/>
      <c r="E109" s="665"/>
    </row>
    <row r="110" spans="1:5" s="328" customFormat="1" ht="12">
      <c r="A110" s="378"/>
      <c r="B110" s="407" t="s">
        <v>307</v>
      </c>
      <c r="C110" s="566">
        <f>SUM(C111:C114)</f>
        <v>90000</v>
      </c>
      <c r="D110" s="566">
        <f>SUM(D111:D114)</f>
        <v>90000</v>
      </c>
      <c r="E110" s="665">
        <f t="shared" si="1"/>
        <v>1</v>
      </c>
    </row>
    <row r="111" spans="1:5" s="328" customFormat="1" ht="12">
      <c r="A111" s="352">
        <v>1193</v>
      </c>
      <c r="B111" s="335" t="s">
        <v>240</v>
      </c>
      <c r="C111" s="625"/>
      <c r="D111" s="625"/>
      <c r="E111" s="665"/>
    </row>
    <row r="112" spans="1:5" s="328" customFormat="1" ht="12">
      <c r="A112" s="334">
        <v>1194</v>
      </c>
      <c r="B112" s="335" t="s">
        <v>241</v>
      </c>
      <c r="C112" s="634">
        <v>40000</v>
      </c>
      <c r="D112" s="634">
        <v>40000</v>
      </c>
      <c r="E112" s="666">
        <f t="shared" si="1"/>
        <v>1</v>
      </c>
    </row>
    <row r="113" spans="1:5" s="328" customFormat="1" ht="12">
      <c r="A113" s="334">
        <v>1195</v>
      </c>
      <c r="B113" s="346" t="s">
        <v>656</v>
      </c>
      <c r="C113" s="636">
        <v>25000</v>
      </c>
      <c r="D113" s="636">
        <v>25000</v>
      </c>
      <c r="E113" s="666">
        <f t="shared" si="1"/>
        <v>1</v>
      </c>
    </row>
    <row r="114" spans="1:5" s="328" customFormat="1" ht="12.75" thickBot="1">
      <c r="A114" s="356">
        <v>1196</v>
      </c>
      <c r="B114" s="843" t="s">
        <v>917</v>
      </c>
      <c r="C114" s="599">
        <v>25000</v>
      </c>
      <c r="D114" s="599">
        <v>25000</v>
      </c>
      <c r="E114" s="669">
        <f t="shared" si="1"/>
        <v>1</v>
      </c>
    </row>
    <row r="115" spans="1:5" ht="15.75" thickBot="1">
      <c r="A115" s="592"/>
      <c r="B115" s="455" t="s">
        <v>675</v>
      </c>
      <c r="C115" s="593">
        <f>SUM(C108+C105+C102+C87+C110)</f>
        <v>4586152</v>
      </c>
      <c r="D115" s="593">
        <f>SUM(D108+D105+D102+D87+D110)</f>
        <v>5409845</v>
      </c>
      <c r="E115" s="668">
        <f t="shared" si="1"/>
        <v>1.1796043829336664</v>
      </c>
    </row>
    <row r="116" spans="1:5" ht="15.75" thickBot="1">
      <c r="A116" s="592"/>
      <c r="B116" s="455"/>
      <c r="C116" s="644"/>
      <c r="D116" s="644"/>
      <c r="E116" s="668"/>
    </row>
    <row r="117" spans="1:5" ht="18" customHeight="1" thickBot="1">
      <c r="A117" s="588">
        <v>1200</v>
      </c>
      <c r="B117" s="597" t="s">
        <v>709</v>
      </c>
      <c r="C117" s="645"/>
      <c r="D117" s="645"/>
      <c r="E117" s="668"/>
    </row>
    <row r="118" spans="1:5" ht="12.75">
      <c r="A118" s="376"/>
      <c r="B118" s="408"/>
      <c r="C118" s="646"/>
      <c r="D118" s="646"/>
      <c r="E118" s="667"/>
    </row>
    <row r="119" spans="1:5" ht="12">
      <c r="A119" s="340">
        <v>1210</v>
      </c>
      <c r="B119" s="342" t="s">
        <v>657</v>
      </c>
      <c r="C119" s="634"/>
      <c r="D119" s="634"/>
      <c r="E119" s="665"/>
    </row>
    <row r="120" spans="1:5" ht="12">
      <c r="A120" s="347">
        <v>1211</v>
      </c>
      <c r="B120" s="354" t="s">
        <v>296</v>
      </c>
      <c r="C120" s="636">
        <v>420000</v>
      </c>
      <c r="D120" s="636">
        <v>420000</v>
      </c>
      <c r="E120" s="666">
        <f t="shared" si="1"/>
        <v>1</v>
      </c>
    </row>
    <row r="121" spans="1:5" ht="12">
      <c r="A121" s="347">
        <v>1212</v>
      </c>
      <c r="B121" s="348" t="s">
        <v>239</v>
      </c>
      <c r="C121" s="635"/>
      <c r="D121" s="635"/>
      <c r="E121" s="665"/>
    </row>
    <row r="122" spans="1:5" ht="12.75">
      <c r="A122" s="347"/>
      <c r="B122" s="379" t="s">
        <v>297</v>
      </c>
      <c r="C122" s="635">
        <f>SUM(C120:C121)</f>
        <v>420000</v>
      </c>
      <c r="D122" s="635">
        <f>SUM(D120:D121)</f>
        <v>420000</v>
      </c>
      <c r="E122" s="665">
        <f t="shared" si="1"/>
        <v>1</v>
      </c>
    </row>
    <row r="123" spans="1:5" ht="13.5" thickBot="1">
      <c r="A123" s="370"/>
      <c r="B123" s="591"/>
      <c r="C123" s="647"/>
      <c r="D123" s="647"/>
      <c r="E123" s="670"/>
    </row>
    <row r="124" spans="1:5" ht="19.5" customHeight="1" thickBot="1">
      <c r="A124" s="393"/>
      <c r="B124" s="597" t="s">
        <v>652</v>
      </c>
      <c r="C124" s="598">
        <f>SUM(C122)</f>
        <v>420000</v>
      </c>
      <c r="D124" s="598">
        <f>SUM(D122)</f>
        <v>420000</v>
      </c>
      <c r="E124" s="668">
        <f t="shared" si="1"/>
        <v>1</v>
      </c>
    </row>
    <row r="125" spans="1:5" ht="13.5" thickBot="1">
      <c r="A125" s="356"/>
      <c r="B125" s="377"/>
      <c r="C125" s="566"/>
      <c r="D125" s="566"/>
      <c r="E125" s="668"/>
    </row>
    <row r="126" spans="1:5" s="328" customFormat="1" ht="17.25" customHeight="1" thickBot="1">
      <c r="A126" s="380"/>
      <c r="B126" s="595" t="s">
        <v>298</v>
      </c>
      <c r="C126" s="648">
        <f>SUM(C115+C75+C124)</f>
        <v>15656475</v>
      </c>
      <c r="D126" s="648">
        <f>SUM(D115+D75+D124)</f>
        <v>17378737</v>
      </c>
      <c r="E126" s="849">
        <f t="shared" si="1"/>
        <v>1.1100031775990444</v>
      </c>
    </row>
    <row r="127" spans="1:5" s="328" customFormat="1" ht="12">
      <c r="A127" s="383"/>
      <c r="B127" s="384"/>
      <c r="C127" s="646"/>
      <c r="D127" s="646"/>
      <c r="E127" s="667"/>
    </row>
    <row r="128" spans="1:5" s="328" customFormat="1" ht="12.75">
      <c r="A128" s="352"/>
      <c r="B128" s="332" t="s">
        <v>191</v>
      </c>
      <c r="C128" s="635"/>
      <c r="D128" s="635"/>
      <c r="E128" s="665"/>
    </row>
    <row r="129" spans="1:5" s="328" customFormat="1" ht="12.75">
      <c r="A129" s="358"/>
      <c r="B129" s="332"/>
      <c r="C129" s="566"/>
      <c r="D129" s="566"/>
      <c r="E129" s="665"/>
    </row>
    <row r="130" spans="1:5" s="328" customFormat="1" ht="12">
      <c r="A130" s="352">
        <v>1230</v>
      </c>
      <c r="B130" s="348" t="s">
        <v>245</v>
      </c>
      <c r="C130" s="625">
        <v>5000</v>
      </c>
      <c r="D130" s="625">
        <v>5000</v>
      </c>
      <c r="E130" s="665">
        <f t="shared" si="1"/>
        <v>1</v>
      </c>
    </row>
    <row r="131" spans="1:5" s="328" customFormat="1" ht="12">
      <c r="A131" s="352">
        <v>1240</v>
      </c>
      <c r="B131" s="348" t="s">
        <v>246</v>
      </c>
      <c r="C131" s="634"/>
      <c r="D131" s="634"/>
      <c r="E131" s="665"/>
    </row>
    <row r="132" spans="1:5" s="328" customFormat="1" ht="12">
      <c r="A132" s="352">
        <v>1250</v>
      </c>
      <c r="B132" s="348" t="s">
        <v>187</v>
      </c>
      <c r="C132" s="634">
        <v>1000</v>
      </c>
      <c r="D132" s="634">
        <v>1000</v>
      </c>
      <c r="E132" s="666">
        <f t="shared" si="1"/>
        <v>1</v>
      </c>
    </row>
    <row r="133" spans="1:5" s="328" customFormat="1" ht="12">
      <c r="A133" s="353">
        <v>1260</v>
      </c>
      <c r="B133" s="354" t="s">
        <v>247</v>
      </c>
      <c r="C133" s="636">
        <v>270</v>
      </c>
      <c r="D133" s="636">
        <v>270</v>
      </c>
      <c r="E133" s="666">
        <f t="shared" si="1"/>
        <v>1</v>
      </c>
    </row>
    <row r="134" spans="1:5" s="328" customFormat="1" ht="12.75" thickBot="1">
      <c r="A134" s="360">
        <v>1270</v>
      </c>
      <c r="B134" s="361" t="s">
        <v>248</v>
      </c>
      <c r="C134" s="649"/>
      <c r="D134" s="649"/>
      <c r="E134" s="670"/>
    </row>
    <row r="135" spans="1:5" s="328" customFormat="1" ht="12.75" thickBot="1">
      <c r="A135" s="387">
        <v>1275</v>
      </c>
      <c r="B135" s="374" t="s">
        <v>249</v>
      </c>
      <c r="C135" s="638">
        <f>SUM(C130+C131+C132+C133)</f>
        <v>6270</v>
      </c>
      <c r="D135" s="638">
        <f>SUM(D130+D131+D132+D133)</f>
        <v>6270</v>
      </c>
      <c r="E135" s="668">
        <f t="shared" si="1"/>
        <v>1</v>
      </c>
    </row>
    <row r="136" spans="1:5" s="328" customFormat="1" ht="12.75" thickBot="1">
      <c r="A136" s="353"/>
      <c r="B136" s="354"/>
      <c r="C136" s="636"/>
      <c r="D136" s="636"/>
      <c r="E136" s="668"/>
    </row>
    <row r="137" spans="1:5" s="328" customFormat="1" ht="12.75" thickBot="1">
      <c r="A137" s="363">
        <v>1276</v>
      </c>
      <c r="B137" s="362" t="s">
        <v>676</v>
      </c>
      <c r="C137" s="565"/>
      <c r="D137" s="565">
        <v>84833</v>
      </c>
      <c r="E137" s="668"/>
    </row>
    <row r="138" spans="1:5" s="328" customFormat="1" ht="12">
      <c r="A138" s="353"/>
      <c r="B138" s="342"/>
      <c r="C138" s="636"/>
      <c r="D138" s="636"/>
      <c r="E138" s="667"/>
    </row>
    <row r="139" spans="1:5" s="328" customFormat="1" ht="15">
      <c r="A139" s="844">
        <v>1280</v>
      </c>
      <c r="B139" s="845" t="s">
        <v>677</v>
      </c>
      <c r="C139" s="635">
        <f>SUM(C135)</f>
        <v>6270</v>
      </c>
      <c r="D139" s="635">
        <f>SUM(D135+D137)</f>
        <v>91103</v>
      </c>
      <c r="E139" s="665">
        <f>SUM(D139/C139)</f>
        <v>14.529984051036683</v>
      </c>
    </row>
    <row r="140" spans="1:5" s="328" customFormat="1" ht="12.75">
      <c r="A140" s="340"/>
      <c r="B140" s="379"/>
      <c r="C140" s="635"/>
      <c r="D140" s="635"/>
      <c r="E140" s="665"/>
    </row>
    <row r="141" spans="1:5" s="328" customFormat="1" ht="12.75" thickBot="1">
      <c r="A141" s="395">
        <v>1281</v>
      </c>
      <c r="B141" s="676" t="s">
        <v>678</v>
      </c>
      <c r="C141" s="647"/>
      <c r="D141" s="647">
        <v>78054</v>
      </c>
      <c r="E141" s="670"/>
    </row>
    <row r="142" spans="1:5" s="328" customFormat="1" ht="12">
      <c r="A142" s="385"/>
      <c r="B142" s="675"/>
      <c r="C142" s="646"/>
      <c r="D142" s="646"/>
      <c r="E142" s="667"/>
    </row>
    <row r="143" spans="1:5" s="328" customFormat="1" ht="12.75" thickBot="1">
      <c r="A143" s="370"/>
      <c r="B143" s="676" t="s">
        <v>307</v>
      </c>
      <c r="C143" s="647"/>
      <c r="D143" s="395"/>
      <c r="E143" s="665"/>
    </row>
    <row r="144" spans="1:5" s="328" customFormat="1" ht="12.75" thickBot="1">
      <c r="A144" s="393"/>
      <c r="B144" s="374" t="s">
        <v>137</v>
      </c>
      <c r="C144" s="638">
        <f>SUM(C143)</f>
        <v>0</v>
      </c>
      <c r="D144" s="638">
        <f>SUM(D143)</f>
        <v>0</v>
      </c>
      <c r="E144" s="668"/>
    </row>
    <row r="145" spans="1:5" s="328" customFormat="1" ht="12.75" thickBot="1">
      <c r="A145" s="392"/>
      <c r="B145" s="390"/>
      <c r="C145" s="564"/>
      <c r="D145" s="564"/>
      <c r="E145" s="668"/>
    </row>
    <row r="146" spans="1:5" s="328" customFormat="1" ht="15.75" thickBot="1">
      <c r="A146" s="601">
        <v>1283</v>
      </c>
      <c r="B146" s="600" t="s">
        <v>643</v>
      </c>
      <c r="C146" s="564"/>
      <c r="D146" s="564">
        <f>SUM(D141)</f>
        <v>78054</v>
      </c>
      <c r="E146" s="668"/>
    </row>
    <row r="147" spans="1:5" s="328" customFormat="1" ht="13.5" thickBot="1">
      <c r="A147" s="389"/>
      <c r="B147" s="391"/>
      <c r="C147" s="564"/>
      <c r="D147" s="564"/>
      <c r="E147" s="668"/>
    </row>
    <row r="148" spans="1:5" s="328" customFormat="1" ht="12.75" thickBot="1">
      <c r="A148" s="389">
        <v>1284</v>
      </c>
      <c r="B148" s="569" t="s">
        <v>710</v>
      </c>
      <c r="C148" s="603">
        <f>SUM('3a.m.'!C45-'1b.mell '!C139)</f>
        <v>1571564</v>
      </c>
      <c r="D148" s="603">
        <f>SUM('3a.m.'!D45-'1b.mell '!D139)-D146</f>
        <v>1510130</v>
      </c>
      <c r="E148" s="673">
        <f>SUM(D148/C148)</f>
        <v>0.9609090052966345</v>
      </c>
    </row>
    <row r="149" spans="1:5" s="328" customFormat="1" ht="15.75" customHeight="1" thickBot="1">
      <c r="A149" s="392">
        <v>1285</v>
      </c>
      <c r="B149" s="602" t="s">
        <v>645</v>
      </c>
      <c r="C149" s="564">
        <f>SUM(C148)</f>
        <v>1571564</v>
      </c>
      <c r="D149" s="564">
        <f>SUM(D148)</f>
        <v>1510130</v>
      </c>
      <c r="E149" s="849">
        <f>SUM(D149/C149)</f>
        <v>0.9609090052966345</v>
      </c>
    </row>
    <row r="150" spans="1:5" s="328" customFormat="1" ht="12.75" thickBot="1">
      <c r="A150" s="371"/>
      <c r="B150" s="350"/>
      <c r="C150" s="565"/>
      <c r="D150" s="565"/>
      <c r="E150" s="668"/>
    </row>
    <row r="151" spans="1:5" s="328" customFormat="1" ht="12.75" thickBot="1">
      <c r="A151" s="393">
        <v>1287</v>
      </c>
      <c r="B151" s="569" t="s">
        <v>710</v>
      </c>
      <c r="C151" s="388">
        <f>SUM('3a.m.'!C50+'4.mell.'!C85+'5.mell. '!C36+'3a.m.'!C51-C144)</f>
        <v>112242</v>
      </c>
      <c r="D151" s="388">
        <f>SUM('3a.m.'!D50+'4.mell.'!D85+'5.mell. '!D36+'3a.m.'!D51-D144)</f>
        <v>191439</v>
      </c>
      <c r="E151" s="673">
        <f>SUM(D151/C151)</f>
        <v>1.7055914898166462</v>
      </c>
    </row>
    <row r="152" spans="1:5" s="328" customFormat="1" ht="15.75" thickBot="1">
      <c r="A152" s="363">
        <v>1288</v>
      </c>
      <c r="B152" s="602" t="s">
        <v>652</v>
      </c>
      <c r="C152" s="565">
        <f>SUM(C151)</f>
        <v>112242</v>
      </c>
      <c r="D152" s="565">
        <f>SUM(D151)</f>
        <v>191439</v>
      </c>
      <c r="E152" s="668">
        <f>SUM(D152/C152)</f>
        <v>1.7055914898166462</v>
      </c>
    </row>
    <row r="153" spans="1:5" s="328" customFormat="1" ht="12.75" thickBot="1">
      <c r="A153" s="356"/>
      <c r="B153" s="369"/>
      <c r="C153" s="640"/>
      <c r="D153" s="640"/>
      <c r="E153" s="668"/>
    </row>
    <row r="154" spans="1:5" s="328" customFormat="1" ht="18.75" customHeight="1" thickBot="1">
      <c r="A154" s="380"/>
      <c r="B154" s="595" t="s">
        <v>299</v>
      </c>
      <c r="C154" s="596">
        <f>SUM(C152+C139+C148+C146)</f>
        <v>1690076</v>
      </c>
      <c r="D154" s="596">
        <f>SUM(D152+D139+D148+D146)</f>
        <v>1870726</v>
      </c>
      <c r="E154" s="668">
        <f>SUM(D154/C154)</f>
        <v>1.106888684295854</v>
      </c>
    </row>
    <row r="155" spans="1:5" s="328" customFormat="1" ht="12.75" thickBot="1">
      <c r="A155" s="389"/>
      <c r="B155" s="569"/>
      <c r="C155" s="564"/>
      <c r="D155" s="564"/>
      <c r="E155" s="668"/>
    </row>
    <row r="156" spans="1:5" s="328" customFormat="1" ht="12.75">
      <c r="A156" s="383"/>
      <c r="B156" s="459" t="s">
        <v>214</v>
      </c>
      <c r="C156" s="646"/>
      <c r="D156" s="646"/>
      <c r="E156" s="667"/>
    </row>
    <row r="157" spans="1:5" s="328" customFormat="1" ht="12.75">
      <c r="A157" s="352"/>
      <c r="B157" s="332"/>
      <c r="C157" s="635"/>
      <c r="D157" s="635"/>
      <c r="E157" s="665"/>
    </row>
    <row r="158" spans="1:5" s="328" customFormat="1" ht="13.5" thickBot="1">
      <c r="A158" s="360">
        <v>1301</v>
      </c>
      <c r="B158" s="394" t="s">
        <v>300</v>
      </c>
      <c r="C158" s="647"/>
      <c r="D158" s="647"/>
      <c r="E158" s="670"/>
    </row>
    <row r="159" spans="1:5" s="328" customFormat="1" ht="12.75" thickBot="1">
      <c r="A159" s="388"/>
      <c r="B159" s="350" t="s">
        <v>249</v>
      </c>
      <c r="C159" s="565"/>
      <c r="D159" s="565"/>
      <c r="E159" s="668"/>
    </row>
    <row r="160" spans="1:5" s="328" customFormat="1" ht="12.75" thickBot="1">
      <c r="A160" s="567"/>
      <c r="B160" s="350"/>
      <c r="C160" s="565"/>
      <c r="D160" s="565"/>
      <c r="E160" s="668"/>
    </row>
    <row r="161" spans="1:5" s="328" customFormat="1" ht="12.75" thickBot="1">
      <c r="A161" s="565">
        <v>1303</v>
      </c>
      <c r="B161" s="390" t="s">
        <v>676</v>
      </c>
      <c r="C161" s="565"/>
      <c r="D161" s="565">
        <v>3249</v>
      </c>
      <c r="E161" s="668"/>
    </row>
    <row r="162" spans="1:5" s="328" customFormat="1" ht="13.5" thickBot="1">
      <c r="A162" s="567"/>
      <c r="B162" s="375"/>
      <c r="C162" s="565"/>
      <c r="D162" s="363"/>
      <c r="E162" s="668"/>
    </row>
    <row r="163" spans="1:5" s="328" customFormat="1" ht="13.5" thickBot="1">
      <c r="A163" s="388"/>
      <c r="B163" s="375" t="s">
        <v>673</v>
      </c>
      <c r="C163" s="565">
        <f>SUM(C159)</f>
        <v>0</v>
      </c>
      <c r="D163" s="363">
        <f>SUM(D161:D162)</f>
        <v>3249</v>
      </c>
      <c r="E163" s="668"/>
    </row>
    <row r="164" spans="1:5" s="328" customFormat="1" ht="13.5" thickBot="1">
      <c r="A164" s="386"/>
      <c r="B164" s="590"/>
      <c r="C164" s="638"/>
      <c r="D164" s="387"/>
      <c r="E164" s="668"/>
    </row>
    <row r="165" spans="1:5" s="328" customFormat="1" ht="13.5" thickBot="1">
      <c r="A165" s="360">
        <v>1305</v>
      </c>
      <c r="B165" s="394" t="s">
        <v>708</v>
      </c>
      <c r="C165" s="568">
        <f>SUM('3b.m.'!C25)</f>
        <v>244410</v>
      </c>
      <c r="D165" s="360">
        <f>SUM('3b.m.'!D25)-D163</f>
        <v>256191</v>
      </c>
      <c r="E165" s="673">
        <f>SUM(D165/C165)</f>
        <v>1.048201792070701</v>
      </c>
    </row>
    <row r="166" spans="1:5" s="328" customFormat="1" ht="13.5" thickBot="1">
      <c r="A166" s="567"/>
      <c r="B166" s="375" t="s">
        <v>645</v>
      </c>
      <c r="C166" s="565">
        <f>SUM(C165)</f>
        <v>244410</v>
      </c>
      <c r="D166" s="363">
        <f>SUM(D165)</f>
        <v>256191</v>
      </c>
      <c r="E166" s="668">
        <f>SUM(D166/C166)</f>
        <v>1.048201792070701</v>
      </c>
    </row>
    <row r="167" spans="1:5" s="328" customFormat="1" ht="12.75">
      <c r="A167" s="599"/>
      <c r="B167" s="377"/>
      <c r="C167" s="566"/>
      <c r="D167" s="378"/>
      <c r="E167" s="667"/>
    </row>
    <row r="168" spans="1:5" s="328" customFormat="1" ht="13.5" thickBot="1">
      <c r="A168" s="360">
        <v>1306</v>
      </c>
      <c r="B168" s="394" t="s">
        <v>708</v>
      </c>
      <c r="C168" s="568">
        <f>SUM('3b.m.'!C30)</f>
        <v>20500</v>
      </c>
      <c r="D168" s="360">
        <f>SUM('3b.m.'!D30)</f>
        <v>20500</v>
      </c>
      <c r="E168" s="669">
        <f>SUM(D168/C168)</f>
        <v>1</v>
      </c>
    </row>
    <row r="169" spans="1:5" s="328" customFormat="1" ht="13.5" thickBot="1">
      <c r="A169" s="567"/>
      <c r="B169" s="375" t="s">
        <v>652</v>
      </c>
      <c r="C169" s="565">
        <f>SUM(C168)</f>
        <v>20500</v>
      </c>
      <c r="D169" s="363">
        <f>SUM(D168)</f>
        <v>20500</v>
      </c>
      <c r="E169" s="668">
        <f>SUM(D169/C169)</f>
        <v>1</v>
      </c>
    </row>
    <row r="170" spans="1:5" s="328" customFormat="1" ht="13.5" thickBot="1">
      <c r="A170" s="353"/>
      <c r="B170" s="396"/>
      <c r="C170" s="629"/>
      <c r="D170" s="343"/>
      <c r="E170" s="668"/>
    </row>
    <row r="171" spans="1:5" s="328" customFormat="1" ht="13.5" thickBot="1">
      <c r="A171" s="380"/>
      <c r="B171" s="381" t="s">
        <v>680</v>
      </c>
      <c r="C171" s="650">
        <f>SUM(C169+C166)</f>
        <v>264910</v>
      </c>
      <c r="D171" s="382">
        <f>SUM(D169+D166+D163)</f>
        <v>279940</v>
      </c>
      <c r="E171" s="668">
        <f>SUM(D171/C171)</f>
        <v>1.0567362500471857</v>
      </c>
    </row>
    <row r="172" spans="1:5" s="399" customFormat="1" ht="13.5" customHeight="1">
      <c r="A172" s="397"/>
      <c r="B172" s="398"/>
      <c r="C172" s="651"/>
      <c r="D172" s="933"/>
      <c r="E172" s="667"/>
    </row>
    <row r="173" spans="1:5" s="399" customFormat="1" ht="12.75">
      <c r="A173" s="400"/>
      <c r="B173" s="332" t="s">
        <v>192</v>
      </c>
      <c r="C173" s="652"/>
      <c r="D173" s="934"/>
      <c r="E173" s="665"/>
    </row>
    <row r="174" spans="1:5" s="399" customFormat="1" ht="12.75">
      <c r="A174" s="400"/>
      <c r="B174" s="332"/>
      <c r="C174" s="652"/>
      <c r="D174" s="934"/>
      <c r="E174" s="665"/>
    </row>
    <row r="175" spans="1:5" s="328" customFormat="1" ht="12">
      <c r="A175" s="352">
        <v>1330</v>
      </c>
      <c r="B175" s="348" t="s">
        <v>245</v>
      </c>
      <c r="C175" s="653">
        <f>SUM('2.mell'!C443)</f>
        <v>54260</v>
      </c>
      <c r="D175" s="935">
        <f>SUM('2.mell'!D443)</f>
        <v>54260</v>
      </c>
      <c r="E175" s="666">
        <f>SUM(D175/C175)</f>
        <v>1</v>
      </c>
    </row>
    <row r="176" spans="1:5" s="328" customFormat="1" ht="12">
      <c r="A176" s="352">
        <v>1335</v>
      </c>
      <c r="B176" s="348" t="s">
        <v>187</v>
      </c>
      <c r="C176" s="653">
        <f>SUM('2.mell'!C444)</f>
        <v>11879</v>
      </c>
      <c r="D176" s="653">
        <f>SUM('2.mell'!D444)</f>
        <v>11879</v>
      </c>
      <c r="E176" s="666">
        <f>SUM(D176/C176)</f>
        <v>1</v>
      </c>
    </row>
    <row r="177" spans="1:5" s="328" customFormat="1" ht="12">
      <c r="A177" s="352">
        <v>1340</v>
      </c>
      <c r="B177" s="348" t="s">
        <v>246</v>
      </c>
      <c r="C177" s="653">
        <f>SUM('2.mell'!C445)</f>
        <v>41406</v>
      </c>
      <c r="D177" s="653">
        <f>SUM('2.mell'!D445)</f>
        <v>41406</v>
      </c>
      <c r="E177" s="666">
        <f>SUM(D177/C177)</f>
        <v>1</v>
      </c>
    </row>
    <row r="178" spans="1:5" s="328" customFormat="1" ht="12">
      <c r="A178" s="352">
        <v>1350</v>
      </c>
      <c r="B178" s="348" t="s">
        <v>301</v>
      </c>
      <c r="C178" s="653">
        <f>SUM('2.mell'!C446)</f>
        <v>207659</v>
      </c>
      <c r="D178" s="653">
        <f>SUM('2.mell'!D446)</f>
        <v>207659</v>
      </c>
      <c r="E178" s="666">
        <f>SUM(D178/C178)</f>
        <v>1</v>
      </c>
    </row>
    <row r="179" spans="1:5" s="328" customFormat="1" ht="12">
      <c r="A179" s="352">
        <v>1370</v>
      </c>
      <c r="B179" s="348" t="s">
        <v>247</v>
      </c>
      <c r="C179" s="653">
        <f>SUM('2.mell'!C447)</f>
        <v>75191</v>
      </c>
      <c r="D179" s="653">
        <f>SUM('2.mell'!D447)</f>
        <v>75191</v>
      </c>
      <c r="E179" s="666">
        <f>SUM(D179/C179)</f>
        <v>1</v>
      </c>
    </row>
    <row r="180" spans="1:5" s="328" customFormat="1" ht="12.75" thickBot="1">
      <c r="A180" s="360">
        <v>1380</v>
      </c>
      <c r="B180" s="361" t="s">
        <v>248</v>
      </c>
      <c r="C180" s="653">
        <f>SUM('2.mell'!C448)</f>
        <v>0</v>
      </c>
      <c r="D180" s="653">
        <f>SUM('2.mell'!D448)</f>
        <v>0</v>
      </c>
      <c r="E180" s="670"/>
    </row>
    <row r="181" spans="1:5" s="328" customFormat="1" ht="12.75" thickBot="1">
      <c r="A181" s="373"/>
      <c r="B181" s="374" t="s">
        <v>86</v>
      </c>
      <c r="C181" s="654">
        <f>SUM(C175:C180)</f>
        <v>390395</v>
      </c>
      <c r="D181" s="654">
        <f>SUM(D175:D180)</f>
        <v>390395</v>
      </c>
      <c r="E181" s="668">
        <f>SUM(D181/C181)</f>
        <v>1</v>
      </c>
    </row>
    <row r="182" spans="1:5" s="328" customFormat="1" ht="12">
      <c r="A182" s="402"/>
      <c r="B182" s="839"/>
      <c r="C182" s="660"/>
      <c r="D182" s="660"/>
      <c r="E182" s="667"/>
    </row>
    <row r="183" spans="1:5" s="328" customFormat="1" ht="12">
      <c r="A183" s="336">
        <v>1381</v>
      </c>
      <c r="B183" s="337" t="s">
        <v>998</v>
      </c>
      <c r="C183" s="846"/>
      <c r="D183" s="846"/>
      <c r="E183" s="665"/>
    </row>
    <row r="184" spans="1:5" s="328" customFormat="1" ht="12.75" thickBot="1">
      <c r="A184" s="372"/>
      <c r="B184" s="840"/>
      <c r="C184" s="841"/>
      <c r="D184" s="841"/>
      <c r="E184" s="670"/>
    </row>
    <row r="185" spans="1:5" s="328" customFormat="1" ht="12.75" thickBot="1">
      <c r="A185" s="373">
        <v>1382</v>
      </c>
      <c r="B185" s="374" t="s">
        <v>711</v>
      </c>
      <c r="C185" s="656"/>
      <c r="D185" s="656"/>
      <c r="E185" s="668"/>
    </row>
    <row r="186" spans="1:5" s="328" customFormat="1" ht="12.75" thickBot="1">
      <c r="A186" s="373"/>
      <c r="B186" s="374"/>
      <c r="C186" s="656"/>
      <c r="D186" s="656"/>
      <c r="E186" s="668"/>
    </row>
    <row r="187" spans="1:5" s="328" customFormat="1" ht="12.75" thickBot="1">
      <c r="A187" s="373">
        <v>1383</v>
      </c>
      <c r="B187" s="374" t="s">
        <v>676</v>
      </c>
      <c r="C187" s="656"/>
      <c r="D187" s="656">
        <f>SUM('2.mell'!D451)</f>
        <v>76362</v>
      </c>
      <c r="E187" s="668"/>
    </row>
    <row r="188" spans="1:5" s="328" customFormat="1" ht="12.75" thickBot="1">
      <c r="A188" s="351"/>
      <c r="B188" s="350"/>
      <c r="C188" s="654"/>
      <c r="D188" s="654"/>
      <c r="E188" s="668"/>
    </row>
    <row r="189" spans="1:5" s="328" customFormat="1" ht="15.75" thickBot="1">
      <c r="A189" s="593">
        <v>1384</v>
      </c>
      <c r="B189" s="455" t="s">
        <v>673</v>
      </c>
      <c r="C189" s="820">
        <f>SUM(C181)</f>
        <v>390395</v>
      </c>
      <c r="D189" s="820">
        <f>SUM(D181+D187)</f>
        <v>466757</v>
      </c>
      <c r="E189" s="668">
        <f>SUM(D189/C189)</f>
        <v>1.1956018903930634</v>
      </c>
    </row>
    <row r="190" spans="1:5" s="328" customFormat="1" ht="12.75" thickBot="1">
      <c r="A190" s="401"/>
      <c r="B190" s="369"/>
      <c r="C190" s="655"/>
      <c r="D190" s="655"/>
      <c r="E190" s="668"/>
    </row>
    <row r="191" spans="1:5" s="328" customFormat="1" ht="12.75" thickBot="1">
      <c r="A191" s="351">
        <v>1385</v>
      </c>
      <c r="B191" s="350" t="s">
        <v>712</v>
      </c>
      <c r="C191" s="654"/>
      <c r="D191" s="654"/>
      <c r="E191" s="668"/>
    </row>
    <row r="192" spans="1:5" s="328" customFormat="1" ht="12.75" thickBot="1">
      <c r="A192" s="401"/>
      <c r="B192" s="369"/>
      <c r="C192" s="655"/>
      <c r="D192" s="655"/>
      <c r="E192" s="668"/>
    </row>
    <row r="193" spans="1:5" s="328" customFormat="1" ht="12.75" thickBot="1">
      <c r="A193" s="351">
        <v>1386</v>
      </c>
      <c r="B193" s="350" t="s">
        <v>713</v>
      </c>
      <c r="C193" s="654"/>
      <c r="D193" s="654"/>
      <c r="E193" s="668"/>
    </row>
    <row r="194" spans="1:5" s="328" customFormat="1" ht="12.75" thickBot="1">
      <c r="A194" s="401"/>
      <c r="B194" s="369"/>
      <c r="C194" s="655"/>
      <c r="D194" s="655"/>
      <c r="E194" s="668"/>
    </row>
    <row r="195" spans="1:5" s="328" customFormat="1" ht="15.75" thickBot="1">
      <c r="A195" s="593">
        <v>1387</v>
      </c>
      <c r="B195" s="455" t="s">
        <v>679</v>
      </c>
      <c r="C195" s="820"/>
      <c r="D195" s="820"/>
      <c r="E195" s="668"/>
    </row>
    <row r="196" spans="1:5" s="328" customFormat="1" ht="12.75" thickBot="1">
      <c r="A196" s="351"/>
      <c r="B196" s="350"/>
      <c r="C196" s="654"/>
      <c r="D196" s="654"/>
      <c r="E196" s="668"/>
    </row>
    <row r="197" spans="1:5" s="328" customFormat="1" ht="12.75" thickBot="1">
      <c r="A197" s="373"/>
      <c r="B197" s="374"/>
      <c r="C197" s="657"/>
      <c r="D197" s="657"/>
      <c r="E197" s="668"/>
    </row>
    <row r="198" spans="1:5" s="328" customFormat="1" ht="12">
      <c r="A198" s="383">
        <v>1390</v>
      </c>
      <c r="B198" s="384" t="s">
        <v>708</v>
      </c>
      <c r="C198" s="658">
        <f>SUM('2.mell'!C454)</f>
        <v>2902336</v>
      </c>
      <c r="D198" s="658">
        <f>SUM('2.mell'!D454)</f>
        <v>2969387</v>
      </c>
      <c r="E198" s="672">
        <f>SUM(D198/C198)</f>
        <v>1.023102425081038</v>
      </c>
    </row>
    <row r="199" spans="1:5" s="328" customFormat="1" ht="12">
      <c r="A199" s="352">
        <v>1391</v>
      </c>
      <c r="B199" s="348" t="s">
        <v>714</v>
      </c>
      <c r="C199" s="653">
        <f>SUM('2.mell'!C455)</f>
        <v>212923</v>
      </c>
      <c r="D199" s="653">
        <f>SUM('2.mell'!D455)</f>
        <v>212923</v>
      </c>
      <c r="E199" s="666">
        <f>SUM(D199/C199)</f>
        <v>1</v>
      </c>
    </row>
    <row r="200" spans="1:5" s="328" customFormat="1" ht="12.75" thickBot="1">
      <c r="A200" s="360">
        <v>1392</v>
      </c>
      <c r="B200" s="361" t="s">
        <v>715</v>
      </c>
      <c r="C200" s="659"/>
      <c r="D200" s="659"/>
      <c r="E200" s="670"/>
    </row>
    <row r="201" spans="1:5" s="328" customFormat="1" ht="13.5" thickBot="1">
      <c r="A201" s="567"/>
      <c r="B201" s="375" t="s">
        <v>645</v>
      </c>
      <c r="C201" s="655">
        <f>SUM(C198:C200)</f>
        <v>3115259</v>
      </c>
      <c r="D201" s="655">
        <f>SUM(D198:D200)</f>
        <v>3182310</v>
      </c>
      <c r="E201" s="668">
        <f>SUM(D201/C201)</f>
        <v>1.021523411055068</v>
      </c>
    </row>
    <row r="202" spans="1:5" s="328" customFormat="1" ht="12.75">
      <c r="A202" s="599"/>
      <c r="B202" s="377"/>
      <c r="C202" s="660"/>
      <c r="D202" s="660"/>
      <c r="E202" s="667"/>
    </row>
    <row r="203" spans="1:5" s="328" customFormat="1" ht="13.5" thickBot="1">
      <c r="A203" s="360">
        <v>1393</v>
      </c>
      <c r="B203" s="394" t="s">
        <v>708</v>
      </c>
      <c r="C203" s="655"/>
      <c r="D203" s="655"/>
      <c r="E203" s="670"/>
    </row>
    <row r="204" spans="1:5" s="328" customFormat="1" ht="13.5" thickBot="1">
      <c r="A204" s="567"/>
      <c r="B204" s="375" t="s">
        <v>652</v>
      </c>
      <c r="C204" s="654"/>
      <c r="D204" s="654"/>
      <c r="E204" s="668"/>
    </row>
    <row r="205" spans="1:5" s="328" customFormat="1" ht="13.5" thickBot="1">
      <c r="A205" s="567"/>
      <c r="B205" s="375"/>
      <c r="C205" s="654"/>
      <c r="D205" s="654"/>
      <c r="E205" s="668"/>
    </row>
    <row r="206" spans="1:5" s="399" customFormat="1" ht="13.5" thickBot="1">
      <c r="A206" s="380"/>
      <c r="B206" s="381" t="s">
        <v>681</v>
      </c>
      <c r="C206" s="382">
        <f>SUM(C201+C189)</f>
        <v>3505654</v>
      </c>
      <c r="D206" s="382">
        <f>SUM(D201+D189)</f>
        <v>3649067</v>
      </c>
      <c r="E206" s="668">
        <f aca="true" t="shared" si="2" ref="E206:E257">SUM(D206/C206)</f>
        <v>1.040909057197316</v>
      </c>
    </row>
    <row r="207" spans="1:5" s="399" customFormat="1" ht="12.75">
      <c r="A207" s="397"/>
      <c r="B207" s="460"/>
      <c r="C207" s="661"/>
      <c r="D207" s="661"/>
      <c r="E207" s="667"/>
    </row>
    <row r="208" spans="1:5" s="399" customFormat="1" ht="12.75">
      <c r="A208" s="400"/>
      <c r="B208" s="332" t="s">
        <v>302</v>
      </c>
      <c r="C208" s="625"/>
      <c r="D208" s="625"/>
      <c r="E208" s="665"/>
    </row>
    <row r="209" spans="1:5" ht="6.75" customHeight="1">
      <c r="A209" s="334"/>
      <c r="B209" s="335"/>
      <c r="C209" s="625"/>
      <c r="D209" s="625"/>
      <c r="E209" s="665"/>
    </row>
    <row r="210" spans="1:5" s="328" customFormat="1" ht="12">
      <c r="A210" s="352">
        <v>1511</v>
      </c>
      <c r="B210" s="348" t="s">
        <v>245</v>
      </c>
      <c r="C210" s="634">
        <f>SUM(C175+C130+C10)</f>
        <v>723560</v>
      </c>
      <c r="D210" s="634">
        <f>SUM(D175+D130+D10)</f>
        <v>723560</v>
      </c>
      <c r="E210" s="666">
        <f t="shared" si="2"/>
        <v>1</v>
      </c>
    </row>
    <row r="211" spans="1:5" s="328" customFormat="1" ht="12">
      <c r="A211" s="352">
        <v>1512</v>
      </c>
      <c r="B211" s="348" t="s">
        <v>187</v>
      </c>
      <c r="C211" s="634">
        <f>SUM(C176+C132+C14)</f>
        <v>223272</v>
      </c>
      <c r="D211" s="634">
        <f>SUM(D176+D132+D14)</f>
        <v>223272</v>
      </c>
      <c r="E211" s="666">
        <f t="shared" si="2"/>
        <v>1</v>
      </c>
    </row>
    <row r="212" spans="1:5" s="328" customFormat="1" ht="12">
      <c r="A212" s="352">
        <v>1513</v>
      </c>
      <c r="B212" s="348" t="s">
        <v>246</v>
      </c>
      <c r="C212" s="634">
        <f>SUM(C177+C131+C18)</f>
        <v>56406</v>
      </c>
      <c r="D212" s="634">
        <f>SUM(D177+D131+D18)</f>
        <v>821406</v>
      </c>
      <c r="E212" s="666">
        <f t="shared" si="2"/>
        <v>14.5623869801085</v>
      </c>
    </row>
    <row r="213" spans="1:5" s="328" customFormat="1" ht="12">
      <c r="A213" s="352">
        <v>1514</v>
      </c>
      <c r="B213" s="348" t="s">
        <v>301</v>
      </c>
      <c r="C213" s="634">
        <f>SUM(C178)</f>
        <v>207659</v>
      </c>
      <c r="D213" s="634">
        <f>SUM(D178)</f>
        <v>207659</v>
      </c>
      <c r="E213" s="666">
        <f t="shared" si="2"/>
        <v>1</v>
      </c>
    </row>
    <row r="214" spans="1:5" s="328" customFormat="1" ht="12">
      <c r="A214" s="352">
        <v>1516</v>
      </c>
      <c r="B214" s="348" t="s">
        <v>247</v>
      </c>
      <c r="C214" s="634">
        <f>SUM(C179+C133+C23)</f>
        <v>514368</v>
      </c>
      <c r="D214" s="634">
        <f>SUM(D179+D133+D23)</f>
        <v>951840</v>
      </c>
      <c r="E214" s="666">
        <f t="shared" si="2"/>
        <v>1.8505039193729003</v>
      </c>
    </row>
    <row r="215" spans="1:5" s="328" customFormat="1" ht="12.75" thickBot="1">
      <c r="A215" s="358">
        <v>1517</v>
      </c>
      <c r="B215" s="361" t="s">
        <v>248</v>
      </c>
      <c r="C215" s="640">
        <f>SUM(C180+C134+C30)</f>
        <v>30000</v>
      </c>
      <c r="D215" s="640">
        <f>SUM(D180+D134+D30)</f>
        <v>30000</v>
      </c>
      <c r="E215" s="669">
        <f t="shared" si="2"/>
        <v>1</v>
      </c>
    </row>
    <row r="216" spans="1:5" s="328" customFormat="1" ht="12.75" thickBot="1">
      <c r="A216" s="351">
        <v>1510</v>
      </c>
      <c r="B216" s="350" t="s">
        <v>86</v>
      </c>
      <c r="C216" s="633">
        <f>SUM(C210:C215)</f>
        <v>1755265</v>
      </c>
      <c r="D216" s="633">
        <f>SUM(D210:D215)</f>
        <v>2957737</v>
      </c>
      <c r="E216" s="668">
        <f t="shared" si="2"/>
        <v>1.6850657877870292</v>
      </c>
    </row>
    <row r="217" spans="1:5" s="328" customFormat="1" ht="12">
      <c r="A217" s="353">
        <v>1521</v>
      </c>
      <c r="B217" s="348" t="s">
        <v>198</v>
      </c>
      <c r="C217" s="636">
        <f>SUM(C34)</f>
        <v>6557164</v>
      </c>
      <c r="D217" s="636">
        <f>SUM(D34)</f>
        <v>6537164</v>
      </c>
      <c r="E217" s="672">
        <f t="shared" si="2"/>
        <v>0.9969499009022803</v>
      </c>
    </row>
    <row r="218" spans="1:5" s="328" customFormat="1" ht="12">
      <c r="A218" s="353">
        <v>1522</v>
      </c>
      <c r="B218" s="348" t="s">
        <v>200</v>
      </c>
      <c r="C218" s="636"/>
      <c r="D218" s="636">
        <f>SUM(D40)</f>
        <v>20000</v>
      </c>
      <c r="E218" s="672"/>
    </row>
    <row r="219" spans="1:5" s="328" customFormat="1" ht="12">
      <c r="A219" s="352">
        <v>1523</v>
      </c>
      <c r="B219" s="354" t="s">
        <v>199</v>
      </c>
      <c r="C219" s="634">
        <f>SUM(C43)</f>
        <v>170000</v>
      </c>
      <c r="D219" s="634">
        <f>SUM(D43)</f>
        <v>170000</v>
      </c>
      <c r="E219" s="666">
        <f t="shared" si="2"/>
        <v>1</v>
      </c>
    </row>
    <row r="220" spans="1:5" s="328" customFormat="1" ht="12">
      <c r="A220" s="352">
        <v>1524</v>
      </c>
      <c r="B220" s="348" t="s">
        <v>285</v>
      </c>
      <c r="C220" s="634">
        <f>SUM(C49)</f>
        <v>403490</v>
      </c>
      <c r="D220" s="634">
        <f>SUM(D49)</f>
        <v>399290</v>
      </c>
      <c r="E220" s="666">
        <f t="shared" si="2"/>
        <v>0.9895908200946739</v>
      </c>
    </row>
    <row r="221" spans="1:5" s="328" customFormat="1" ht="12">
      <c r="A221" s="353">
        <v>1525</v>
      </c>
      <c r="B221" s="348" t="s">
        <v>320</v>
      </c>
      <c r="C221" s="634">
        <f>SUM(C45)</f>
        <v>765000</v>
      </c>
      <c r="D221" s="634">
        <f>SUM(D45)</f>
        <v>0</v>
      </c>
      <c r="E221" s="666">
        <f t="shared" si="2"/>
        <v>0</v>
      </c>
    </row>
    <row r="222" spans="1:5" s="328" customFormat="1" ht="12">
      <c r="A222" s="352">
        <v>1526</v>
      </c>
      <c r="B222" s="348" t="s">
        <v>202</v>
      </c>
      <c r="C222" s="634">
        <f>SUM(C58)</f>
        <v>0</v>
      </c>
      <c r="D222" s="634">
        <f>SUM(D58)</f>
        <v>4000</v>
      </c>
      <c r="E222" s="665"/>
    </row>
    <row r="223" spans="1:5" s="328" customFormat="1" ht="12.75" thickBot="1">
      <c r="A223" s="386">
        <v>1527</v>
      </c>
      <c r="B223" s="357" t="s">
        <v>203</v>
      </c>
      <c r="C223" s="640">
        <f>SUM(C59)</f>
        <v>0</v>
      </c>
      <c r="D223" s="640">
        <f>SUM(D59)</f>
        <v>200</v>
      </c>
      <c r="E223" s="849"/>
    </row>
    <row r="224" spans="1:5" s="328" customFormat="1" ht="12.75" thickBot="1">
      <c r="A224" s="351">
        <v>1520</v>
      </c>
      <c r="B224" s="350" t="s">
        <v>842</v>
      </c>
      <c r="C224" s="633">
        <f>SUM(C217:C223)</f>
        <v>7895654</v>
      </c>
      <c r="D224" s="633">
        <f>SUM(D217:D223)</f>
        <v>7130654</v>
      </c>
      <c r="E224" s="668">
        <f t="shared" si="2"/>
        <v>0.9031112558883659</v>
      </c>
    </row>
    <row r="225" spans="1:5" s="328" customFormat="1" ht="12">
      <c r="A225" s="383">
        <v>1531</v>
      </c>
      <c r="B225" s="354" t="s">
        <v>508</v>
      </c>
      <c r="C225" s="662">
        <f>SUM(C62+C63)</f>
        <v>1267600</v>
      </c>
      <c r="D225" s="383">
        <f>SUM(D62)</f>
        <v>1267600</v>
      </c>
      <c r="E225" s="672">
        <f t="shared" si="2"/>
        <v>1</v>
      </c>
    </row>
    <row r="226" spans="1:5" s="328" customFormat="1" ht="12">
      <c r="A226" s="352">
        <v>1532</v>
      </c>
      <c r="B226" s="354" t="s">
        <v>328</v>
      </c>
      <c r="C226" s="352"/>
      <c r="D226" s="636">
        <f>SUM(D63)</f>
        <v>100175</v>
      </c>
      <c r="E226" s="959"/>
    </row>
    <row r="227" spans="1:5" s="328" customFormat="1" ht="12.75" thickBot="1">
      <c r="A227" s="386">
        <v>1533</v>
      </c>
      <c r="B227" s="403" t="s">
        <v>662</v>
      </c>
      <c r="C227" s="640">
        <f>SUM(C64)</f>
        <v>128469</v>
      </c>
      <c r="D227" s="640">
        <f>SUM(D64)</f>
        <v>145135</v>
      </c>
      <c r="E227" s="669">
        <f t="shared" si="2"/>
        <v>1.1297277942538666</v>
      </c>
    </row>
    <row r="228" spans="1:5" s="328" customFormat="1" ht="12.75" thickBot="1">
      <c r="A228" s="351">
        <v>1530</v>
      </c>
      <c r="B228" s="366" t="s">
        <v>658</v>
      </c>
      <c r="C228" s="633">
        <f>SUM(C69)</f>
        <v>0</v>
      </c>
      <c r="D228" s="633">
        <f>SUM(D69)</f>
        <v>2098</v>
      </c>
      <c r="E228" s="849"/>
    </row>
    <row r="229" spans="1:5" s="328" customFormat="1" ht="12.75" thickBot="1">
      <c r="A229" s="373">
        <v>1540</v>
      </c>
      <c r="B229" s="366" t="s">
        <v>306</v>
      </c>
      <c r="C229" s="642"/>
      <c r="D229" s="642"/>
      <c r="E229" s="668"/>
    </row>
    <row r="230" spans="1:5" s="328" customFormat="1" ht="12.75" thickBot="1">
      <c r="A230" s="373">
        <v>1550</v>
      </c>
      <c r="B230" s="366" t="s">
        <v>676</v>
      </c>
      <c r="C230" s="642"/>
      <c r="D230" s="642">
        <f>SUM(D137+D73+D161+D187)</f>
        <v>506602</v>
      </c>
      <c r="E230" s="668"/>
    </row>
    <row r="231" spans="1:5" s="328" customFormat="1" ht="18" customHeight="1" thickBot="1">
      <c r="A231" s="373"/>
      <c r="B231" s="587" t="s">
        <v>673</v>
      </c>
      <c r="C231" s="645">
        <f>SUM(C228+C224+C216+C225+C227)</f>
        <v>11046988</v>
      </c>
      <c r="D231" s="645">
        <f>SUM(D228+D224+D216+D225+D227+D230+D226)</f>
        <v>12110001</v>
      </c>
      <c r="E231" s="668">
        <f t="shared" si="2"/>
        <v>1.0962265008344356</v>
      </c>
    </row>
    <row r="232" spans="1:5" s="328" customFormat="1" ht="12">
      <c r="A232" s="353">
        <v>1571</v>
      </c>
      <c r="B232" s="354" t="s">
        <v>293</v>
      </c>
      <c r="C232" s="636">
        <f>SUM(C77)</f>
        <v>586113</v>
      </c>
      <c r="D232" s="636">
        <f>SUM(D77)</f>
        <v>836113</v>
      </c>
      <c r="E232" s="850">
        <f t="shared" si="2"/>
        <v>1.4265389097324237</v>
      </c>
    </row>
    <row r="233" spans="1:5" s="328" customFormat="1" ht="12">
      <c r="A233" s="352">
        <v>1572</v>
      </c>
      <c r="B233" s="348" t="s">
        <v>334</v>
      </c>
      <c r="C233" s="634">
        <f>SUM(C82)</f>
        <v>250000</v>
      </c>
      <c r="D233" s="634">
        <f>SUM(D82)</f>
        <v>0</v>
      </c>
      <c r="E233" s="666">
        <f t="shared" si="2"/>
        <v>0</v>
      </c>
    </row>
    <row r="234" spans="1:5" s="328" customFormat="1" ht="12">
      <c r="A234" s="352">
        <v>1573</v>
      </c>
      <c r="B234" s="348" t="s">
        <v>506</v>
      </c>
      <c r="C234" s="634">
        <f>SUM(C85+C86)</f>
        <v>433405</v>
      </c>
      <c r="D234" s="634">
        <f>SUM(D85+D86)</f>
        <v>0</v>
      </c>
      <c r="E234" s="666">
        <f t="shared" si="2"/>
        <v>0</v>
      </c>
    </row>
    <row r="235" spans="1:5" s="328" customFormat="1" ht="12.75" thickBot="1">
      <c r="A235" s="386">
        <v>1574</v>
      </c>
      <c r="B235" s="357" t="s">
        <v>783</v>
      </c>
      <c r="C235" s="640">
        <f>SUM(C84)</f>
        <v>4067</v>
      </c>
      <c r="D235" s="640">
        <f>SUM(D84)</f>
        <v>0</v>
      </c>
      <c r="E235" s="669">
        <f t="shared" si="2"/>
        <v>0</v>
      </c>
    </row>
    <row r="236" spans="1:5" s="328" customFormat="1" ht="12.75" thickBot="1">
      <c r="A236" s="351">
        <v>1570</v>
      </c>
      <c r="B236" s="350" t="s">
        <v>294</v>
      </c>
      <c r="C236" s="633">
        <f>SUM(C232:C235)</f>
        <v>1273585</v>
      </c>
      <c r="D236" s="633">
        <f>SUM(D232:D235)</f>
        <v>836113</v>
      </c>
      <c r="E236" s="668">
        <f t="shared" si="2"/>
        <v>0.6565034921108525</v>
      </c>
    </row>
    <row r="237" spans="1:5" s="328" customFormat="1" ht="12">
      <c r="A237" s="383">
        <v>1581</v>
      </c>
      <c r="B237" s="384" t="s">
        <v>682</v>
      </c>
      <c r="C237" s="636">
        <f>SUM(C89)</f>
        <v>2155033</v>
      </c>
      <c r="D237" s="636">
        <f>SUM(D89)</f>
        <v>2490483</v>
      </c>
      <c r="E237" s="850">
        <f t="shared" si="2"/>
        <v>1.1556588692609349</v>
      </c>
    </row>
    <row r="238" spans="1:5" s="328" customFormat="1" ht="12">
      <c r="A238" s="352">
        <v>1582</v>
      </c>
      <c r="B238" s="348" t="s">
        <v>683</v>
      </c>
      <c r="C238" s="634">
        <f>SUM(C98)</f>
        <v>0</v>
      </c>
      <c r="D238" s="634">
        <f>SUM(D98)</f>
        <v>0</v>
      </c>
      <c r="E238" s="666"/>
    </row>
    <row r="239" spans="1:5" s="328" customFormat="1" ht="12.75" thickBot="1">
      <c r="A239" s="360">
        <v>1583</v>
      </c>
      <c r="B239" s="368" t="s">
        <v>684</v>
      </c>
      <c r="C239" s="649">
        <f>SUM(C99)</f>
        <v>819000</v>
      </c>
      <c r="D239" s="649">
        <f>SUM(D99)</f>
        <v>819000</v>
      </c>
      <c r="E239" s="669">
        <f t="shared" si="2"/>
        <v>1</v>
      </c>
    </row>
    <row r="240" spans="1:5" s="328" customFormat="1" ht="12.75" thickBot="1">
      <c r="A240" s="351">
        <v>1580</v>
      </c>
      <c r="B240" s="362" t="s">
        <v>685</v>
      </c>
      <c r="C240" s="633">
        <f>SUM(C237:C239)</f>
        <v>2974033</v>
      </c>
      <c r="D240" s="633">
        <f>SUM(D237:D239)</f>
        <v>3309483</v>
      </c>
      <c r="E240" s="668">
        <f t="shared" si="2"/>
        <v>1.112792964973825</v>
      </c>
    </row>
    <row r="241" spans="1:5" s="328" customFormat="1" ht="12.75" thickBot="1">
      <c r="A241" s="351">
        <v>1582</v>
      </c>
      <c r="B241" s="374" t="s">
        <v>313</v>
      </c>
      <c r="C241" s="633">
        <f>SUM(C105)</f>
        <v>0</v>
      </c>
      <c r="D241" s="633">
        <f>SUM(D105)</f>
        <v>0</v>
      </c>
      <c r="E241" s="668"/>
    </row>
    <row r="242" spans="1:5" s="328" customFormat="1" ht="12.75" thickBot="1">
      <c r="A242" s="351">
        <v>1583</v>
      </c>
      <c r="B242" s="366" t="s">
        <v>686</v>
      </c>
      <c r="C242" s="642">
        <f>SUM(C108)</f>
        <v>248534</v>
      </c>
      <c r="D242" s="642">
        <f>SUM(D108+D141)</f>
        <v>1252303</v>
      </c>
      <c r="E242" s="668">
        <f t="shared" si="2"/>
        <v>5.038759284443979</v>
      </c>
    </row>
    <row r="243" spans="1:5" s="328" customFormat="1" ht="12.75" thickBot="1">
      <c r="A243" s="351">
        <v>1584</v>
      </c>
      <c r="B243" s="366" t="s">
        <v>307</v>
      </c>
      <c r="C243" s="373">
        <f>SUM(C144+C110)</f>
        <v>90000</v>
      </c>
      <c r="D243" s="373">
        <f>SUM(D144+D110)</f>
        <v>90000</v>
      </c>
      <c r="E243" s="668">
        <f t="shared" si="2"/>
        <v>1</v>
      </c>
    </row>
    <row r="244" spans="1:5" s="328" customFormat="1" ht="18" customHeight="1" thickBot="1">
      <c r="A244" s="351"/>
      <c r="B244" s="589" t="s">
        <v>679</v>
      </c>
      <c r="C244" s="586">
        <f>SUM(C241+C240+C236+C242+C243)</f>
        <v>4586152</v>
      </c>
      <c r="D244" s="586">
        <f>SUM(D241+D240+D236+D242+D243)</f>
        <v>5487899</v>
      </c>
      <c r="E244" s="668">
        <f t="shared" si="2"/>
        <v>1.196623879888848</v>
      </c>
    </row>
    <row r="245" spans="1:5" s="328" customFormat="1" ht="15.75" thickBot="1">
      <c r="A245" s="351"/>
      <c r="B245" s="455" t="s">
        <v>346</v>
      </c>
      <c r="C245" s="351">
        <f>SUM(C244+C231)</f>
        <v>15633140</v>
      </c>
      <c r="D245" s="351">
        <f>SUM(D244+D231)</f>
        <v>17597900</v>
      </c>
      <c r="E245" s="668">
        <f t="shared" si="2"/>
        <v>1.1256791661815861</v>
      </c>
    </row>
    <row r="246" spans="1:5" s="328" customFormat="1" ht="12" customHeight="1">
      <c r="A246" s="383">
        <v>1591</v>
      </c>
      <c r="B246" s="357" t="s">
        <v>647</v>
      </c>
      <c r="C246" s="663"/>
      <c r="D246" s="663"/>
      <c r="E246" s="667"/>
    </row>
    <row r="247" spans="1:5" s="328" customFormat="1" ht="12" customHeight="1">
      <c r="A247" s="352">
        <v>1592</v>
      </c>
      <c r="B247" s="348" t="s">
        <v>648</v>
      </c>
      <c r="C247" s="625"/>
      <c r="D247" s="625"/>
      <c r="E247" s="665"/>
    </row>
    <row r="248" spans="1:5" s="328" customFormat="1" ht="12" customHeight="1">
      <c r="A248" s="352">
        <v>1593</v>
      </c>
      <c r="B248" s="348" t="s">
        <v>716</v>
      </c>
      <c r="C248" s="625"/>
      <c r="D248" s="625"/>
      <c r="E248" s="665"/>
    </row>
    <row r="249" spans="1:5" s="328" customFormat="1" ht="12" customHeight="1" thickBot="1">
      <c r="A249" s="796">
        <v>1594</v>
      </c>
      <c r="B249" s="795" t="s">
        <v>687</v>
      </c>
      <c r="C249" s="797">
        <f>SUM(C201+C165+C148)</f>
        <v>4931233</v>
      </c>
      <c r="D249" s="797">
        <f>SUM(D201+D165+D148)</f>
        <v>4948631</v>
      </c>
      <c r="E249" s="798">
        <f t="shared" si="2"/>
        <v>1.0035281236964466</v>
      </c>
    </row>
    <row r="250" spans="1:5" s="328" customFormat="1" ht="12.75" customHeight="1" thickBot="1">
      <c r="A250" s="386"/>
      <c r="B250" s="589" t="s">
        <v>645</v>
      </c>
      <c r="C250" s="642">
        <f>SUM(C246:C249)</f>
        <v>4931233</v>
      </c>
      <c r="D250" s="642">
        <f>SUM(D246:D249)</f>
        <v>4948631</v>
      </c>
      <c r="E250" s="668">
        <f t="shared" si="2"/>
        <v>1.0035281236964466</v>
      </c>
    </row>
    <row r="251" spans="1:5" s="328" customFormat="1" ht="12.75" customHeight="1">
      <c r="A251" s="353">
        <v>1595</v>
      </c>
      <c r="B251" s="384" t="s">
        <v>647</v>
      </c>
      <c r="C251" s="662">
        <f>SUM(C122)</f>
        <v>420000</v>
      </c>
      <c r="D251" s="662">
        <f>SUM(D122)</f>
        <v>420000</v>
      </c>
      <c r="E251" s="672">
        <f t="shared" si="2"/>
        <v>1</v>
      </c>
    </row>
    <row r="252" spans="1:5" s="328" customFormat="1" ht="12.75" customHeight="1">
      <c r="A252" s="353"/>
      <c r="B252" s="792" t="s">
        <v>688</v>
      </c>
      <c r="C252" s="636"/>
      <c r="D252" s="636"/>
      <c r="E252" s="665"/>
    </row>
    <row r="253" spans="1:5" s="328" customFormat="1" ht="12.75" customHeight="1">
      <c r="A253" s="352">
        <v>1596</v>
      </c>
      <c r="B253" s="348" t="s">
        <v>648</v>
      </c>
      <c r="C253" s="636"/>
      <c r="D253" s="636"/>
      <c r="E253" s="665"/>
    </row>
    <row r="254" spans="1:5" s="328" customFormat="1" ht="12.75" customHeight="1">
      <c r="A254" s="352">
        <v>1597</v>
      </c>
      <c r="B254" s="348" t="s">
        <v>716</v>
      </c>
      <c r="C254" s="630"/>
      <c r="D254" s="630"/>
      <c r="E254" s="665"/>
    </row>
    <row r="255" spans="1:5" s="328" customFormat="1" ht="12.75" customHeight="1" thickBot="1">
      <c r="A255" s="796">
        <v>1598</v>
      </c>
      <c r="B255" s="795" t="s">
        <v>689</v>
      </c>
      <c r="C255" s="797">
        <f>SUM(C204+C152+C169)</f>
        <v>132742</v>
      </c>
      <c r="D255" s="797">
        <f>SUM(D204+D152+D169)</f>
        <v>211939</v>
      </c>
      <c r="E255" s="669">
        <f t="shared" si="2"/>
        <v>1.5966235253348602</v>
      </c>
    </row>
    <row r="256" spans="1:5" s="328" customFormat="1" ht="12.75" customHeight="1" thickBot="1">
      <c r="A256" s="386"/>
      <c r="B256" s="589" t="s">
        <v>652</v>
      </c>
      <c r="C256" s="643">
        <f>SUM(C251:C255)</f>
        <v>552742</v>
      </c>
      <c r="D256" s="643">
        <f>SUM(D251:D255)</f>
        <v>631939</v>
      </c>
      <c r="E256" s="668">
        <f t="shared" si="2"/>
        <v>1.1432802283886514</v>
      </c>
    </row>
    <row r="257" spans="1:5" s="399" customFormat="1" ht="21" customHeight="1" thickBot="1">
      <c r="A257" s="380"/>
      <c r="B257" s="594" t="s">
        <v>303</v>
      </c>
      <c r="C257" s="639">
        <f>SUM(C244+C231+C251+C253)</f>
        <v>16053140</v>
      </c>
      <c r="D257" s="639">
        <f>SUM(D244+D231+D251+D253)</f>
        <v>18017900</v>
      </c>
      <c r="E257" s="668">
        <f t="shared" si="2"/>
        <v>1.1223910088618176</v>
      </c>
    </row>
  </sheetData>
  <mergeCells count="7">
    <mergeCell ref="A2:E2"/>
    <mergeCell ref="A1:E1"/>
    <mergeCell ref="E5:E6"/>
    <mergeCell ref="B5:B6"/>
    <mergeCell ref="A5:A6"/>
    <mergeCell ref="C5:C6"/>
    <mergeCell ref="D5:D6"/>
  </mergeCells>
  <printOptions horizontalCentered="1"/>
  <pageMargins left="0" right="0" top="0.1968503937007874" bottom="0.3937007874015748" header="0" footer="0"/>
  <pageSetup firstPageNumber="2" useFirstPageNumber="1" horizontalDpi="300" verticalDpi="300" orientation="landscape" paperSize="9" scale="92" r:id="rId1"/>
  <headerFooter alignWithMargins="0"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98"/>
  <sheetViews>
    <sheetView showZeros="0" workbookViewId="0" topLeftCell="A112">
      <selection activeCell="C124" sqref="C124"/>
    </sheetView>
  </sheetViews>
  <sheetFormatPr defaultColWidth="9.00390625" defaultRowHeight="12.75"/>
  <cols>
    <col min="1" max="1" width="8.00390625" style="27" customWidth="1"/>
    <col min="2" max="2" width="70.00390625" style="27" customWidth="1"/>
    <col min="3" max="4" width="12.125" style="27" customWidth="1"/>
    <col min="5" max="16384" width="9.125" style="27" customWidth="1"/>
  </cols>
  <sheetData>
    <row r="1" spans="1:5" ht="12.75">
      <c r="A1" s="1039" t="s">
        <v>141</v>
      </c>
      <c r="B1" s="1039"/>
      <c r="C1" s="1021"/>
      <c r="D1" s="1021"/>
      <c r="E1" s="1021"/>
    </row>
    <row r="2" spans="1:5" ht="12.75">
      <c r="A2" s="1039" t="s">
        <v>803</v>
      </c>
      <c r="B2" s="1039"/>
      <c r="C2" s="1021"/>
      <c r="D2" s="1021"/>
      <c r="E2" s="1021"/>
    </row>
    <row r="3" spans="1:2" ht="9" customHeight="1">
      <c r="A3" s="254"/>
      <c r="B3" s="254"/>
    </row>
    <row r="4" spans="1:5" ht="12" customHeight="1">
      <c r="A4" s="201"/>
      <c r="B4" s="200"/>
      <c r="C4" s="173"/>
      <c r="D4" s="173"/>
      <c r="E4" s="173" t="s">
        <v>112</v>
      </c>
    </row>
    <row r="5" spans="1:5" s="29" customFormat="1" ht="12" customHeight="1">
      <c r="A5" s="217"/>
      <c r="B5" s="28"/>
      <c r="C5" s="1018" t="s">
        <v>916</v>
      </c>
      <c r="D5" s="1018" t="s">
        <v>666</v>
      </c>
      <c r="E5" s="1036" t="s">
        <v>888</v>
      </c>
    </row>
    <row r="6" spans="1:5" s="29" customFormat="1" ht="12" customHeight="1">
      <c r="A6" s="3" t="s">
        <v>131</v>
      </c>
      <c r="B6" s="3" t="s">
        <v>72</v>
      </c>
      <c r="C6" s="1034"/>
      <c r="D6" s="1016"/>
      <c r="E6" s="1037"/>
    </row>
    <row r="7" spans="1:5" s="29" customFormat="1" ht="12.75" customHeight="1" thickBot="1">
      <c r="A7" s="30"/>
      <c r="B7" s="30"/>
      <c r="C7" s="1035"/>
      <c r="D7" s="1017"/>
      <c r="E7" s="1038"/>
    </row>
    <row r="8" spans="1:5" ht="12" customHeight="1">
      <c r="A8" s="4" t="s">
        <v>73</v>
      </c>
      <c r="B8" s="5" t="s">
        <v>74</v>
      </c>
      <c r="C8" s="94" t="s">
        <v>75</v>
      </c>
      <c r="D8" s="18" t="s">
        <v>76</v>
      </c>
      <c r="E8" s="679" t="s">
        <v>77</v>
      </c>
    </row>
    <row r="9" spans="1:5" ht="15" customHeight="1">
      <c r="A9" s="4"/>
      <c r="B9" s="286" t="s">
        <v>142</v>
      </c>
      <c r="C9" s="10"/>
      <c r="D9" s="10"/>
      <c r="E9" s="7"/>
    </row>
    <row r="10" spans="1:5" ht="12">
      <c r="A10" s="4"/>
      <c r="B10" s="235"/>
      <c r="C10" s="10"/>
      <c r="D10" s="10"/>
      <c r="E10" s="7"/>
    </row>
    <row r="11" spans="1:5" ht="12">
      <c r="A11" s="6">
        <v>1710</v>
      </c>
      <c r="B11" s="6" t="s">
        <v>235</v>
      </c>
      <c r="C11" s="6">
        <f>SUM(C12:C18)</f>
        <v>1690076</v>
      </c>
      <c r="D11" s="6">
        <f>SUM(D12:D18)</f>
        <v>1808528</v>
      </c>
      <c r="E11" s="680">
        <f>SUM(D11/C11)</f>
        <v>1.0700867889964711</v>
      </c>
    </row>
    <row r="12" spans="1:5" ht="12">
      <c r="A12" s="10">
        <v>1711</v>
      </c>
      <c r="B12" s="10" t="s">
        <v>143</v>
      </c>
      <c r="C12" s="10">
        <f>SUM('3a.m.'!C40)</f>
        <v>932190</v>
      </c>
      <c r="D12" s="10">
        <f>SUM('3a.m.'!D40)</f>
        <v>972826</v>
      </c>
      <c r="E12" s="682">
        <f>SUM(D12/C12)</f>
        <v>1.0435919715937738</v>
      </c>
    </row>
    <row r="13" spans="1:5" ht="12">
      <c r="A13" s="10">
        <v>1712</v>
      </c>
      <c r="B13" s="10" t="s">
        <v>951</v>
      </c>
      <c r="C13" s="10">
        <f>SUM('3a.m.'!C41)</f>
        <v>228245</v>
      </c>
      <c r="D13" s="10">
        <f>SUM('3a.m.'!D41)</f>
        <v>255655</v>
      </c>
      <c r="E13" s="682">
        <f>SUM(D13/C13)</f>
        <v>1.1200902538938422</v>
      </c>
    </row>
    <row r="14" spans="1:5" ht="12">
      <c r="A14" s="10">
        <v>1713</v>
      </c>
      <c r="B14" s="10" t="s">
        <v>952</v>
      </c>
      <c r="C14" s="10">
        <f>SUM('3a.m.'!C42)</f>
        <v>417399</v>
      </c>
      <c r="D14" s="10">
        <f>SUM('3a.m.'!D42)</f>
        <v>450806</v>
      </c>
      <c r="E14" s="682">
        <f>SUM(D14/C14)</f>
        <v>1.0800361285005475</v>
      </c>
    </row>
    <row r="15" spans="1:5" ht="12">
      <c r="A15" s="10">
        <v>1714</v>
      </c>
      <c r="B15" s="10" t="s">
        <v>165</v>
      </c>
      <c r="C15" s="10">
        <f>SUM('3a.m.'!C43)</f>
        <v>0</v>
      </c>
      <c r="D15" s="10">
        <f>SUM('3a.m.'!D43)</f>
        <v>0</v>
      </c>
      <c r="E15" s="680"/>
    </row>
    <row r="16" spans="1:5" ht="12">
      <c r="A16" s="10">
        <v>1715</v>
      </c>
      <c r="B16" s="10" t="s">
        <v>986</v>
      </c>
      <c r="C16" s="10">
        <f>SUM('3a.m.'!C44)</f>
        <v>0</v>
      </c>
      <c r="D16" s="10">
        <f>SUM('3a.m.'!D44)</f>
        <v>0</v>
      </c>
      <c r="E16" s="680"/>
    </row>
    <row r="17" spans="1:5" ht="12">
      <c r="A17" s="10">
        <v>1716</v>
      </c>
      <c r="B17" s="10" t="s">
        <v>953</v>
      </c>
      <c r="C17" s="10"/>
      <c r="D17" s="10">
        <f>SUM('3a.m.'!D47)</f>
        <v>7142</v>
      </c>
      <c r="E17" s="680"/>
    </row>
    <row r="18" spans="1:5" ht="12">
      <c r="A18" s="10">
        <v>1717</v>
      </c>
      <c r="B18" s="10" t="s">
        <v>954</v>
      </c>
      <c r="C18" s="10">
        <f>SUM('3a.m.'!C48)</f>
        <v>112242</v>
      </c>
      <c r="D18" s="10">
        <f>SUM('3a.m.'!D48)</f>
        <v>122099</v>
      </c>
      <c r="E18" s="682">
        <f>SUM(D18/C18)</f>
        <v>1.087819176422373</v>
      </c>
    </row>
    <row r="19" spans="1:5" ht="12">
      <c r="A19" s="10">
        <v>1718</v>
      </c>
      <c r="B19" s="7" t="s">
        <v>144</v>
      </c>
      <c r="C19" s="10">
        <f>SUM('3a.m.'!C51)</f>
        <v>0</v>
      </c>
      <c r="D19" s="10">
        <f>SUM('3a.m.'!D51)</f>
        <v>0</v>
      </c>
      <c r="E19" s="680"/>
    </row>
    <row r="20" spans="1:5" ht="9.75" customHeight="1">
      <c r="A20" s="10"/>
      <c r="B20" s="10"/>
      <c r="C20" s="10"/>
      <c r="D20" s="10"/>
      <c r="E20" s="680"/>
    </row>
    <row r="21" spans="1:5" ht="12">
      <c r="A21" s="166">
        <v>1720</v>
      </c>
      <c r="B21" s="166" t="s">
        <v>236</v>
      </c>
      <c r="C21" s="166">
        <f>SUM(C23)</f>
        <v>0</v>
      </c>
      <c r="D21" s="166">
        <f>SUM(D22:D23)</f>
        <v>38068</v>
      </c>
      <c r="E21" s="680"/>
    </row>
    <row r="22" spans="1:5" ht="12">
      <c r="A22" s="164">
        <v>1721</v>
      </c>
      <c r="B22" s="164" t="s">
        <v>952</v>
      </c>
      <c r="C22" s="166"/>
      <c r="D22" s="164">
        <f>SUM('4.mell.'!D83)</f>
        <v>1143</v>
      </c>
      <c r="E22" s="680"/>
    </row>
    <row r="23" spans="1:5" ht="12">
      <c r="A23" s="10">
        <v>1722</v>
      </c>
      <c r="B23" s="7" t="s">
        <v>953</v>
      </c>
      <c r="C23" s="10">
        <f>SUM('4.mell.'!C85)</f>
        <v>0</v>
      </c>
      <c r="D23" s="164">
        <f>SUM('4.mell.'!D84)</f>
        <v>36925</v>
      </c>
      <c r="E23" s="680"/>
    </row>
    <row r="24" spans="1:5" ht="9.75" customHeight="1">
      <c r="A24" s="10"/>
      <c r="B24" s="10"/>
      <c r="C24" s="10"/>
      <c r="D24" s="10"/>
      <c r="E24" s="680"/>
    </row>
    <row r="25" spans="1:5" ht="12">
      <c r="A25" s="166">
        <v>1730</v>
      </c>
      <c r="B25" s="166" t="s">
        <v>237</v>
      </c>
      <c r="C25" s="166">
        <f>SUM(C26)</f>
        <v>0</v>
      </c>
      <c r="D25" s="166">
        <f>SUM(D26)</f>
        <v>24130</v>
      </c>
      <c r="E25" s="680"/>
    </row>
    <row r="26" spans="1:5" ht="12">
      <c r="A26" s="10">
        <v>1731</v>
      </c>
      <c r="B26" s="7" t="s">
        <v>954</v>
      </c>
      <c r="C26" s="10">
        <f>SUM('5.mell. '!C36)</f>
        <v>0</v>
      </c>
      <c r="D26" s="10">
        <f>SUM('5.mell. '!D36)</f>
        <v>24130</v>
      </c>
      <c r="E26" s="680"/>
    </row>
    <row r="27" spans="1:5" ht="8.25" customHeight="1">
      <c r="A27" s="10"/>
      <c r="B27" s="10"/>
      <c r="C27" s="10"/>
      <c r="D27" s="10"/>
      <c r="E27" s="680"/>
    </row>
    <row r="28" spans="1:5" ht="12.75">
      <c r="A28" s="10"/>
      <c r="B28" s="287" t="s">
        <v>218</v>
      </c>
      <c r="C28" s="10"/>
      <c r="D28" s="10"/>
      <c r="E28" s="680"/>
    </row>
    <row r="29" spans="1:5" ht="6.75" customHeight="1">
      <c r="A29" s="10"/>
      <c r="B29" s="10"/>
      <c r="C29" s="10"/>
      <c r="D29" s="10"/>
      <c r="E29" s="680"/>
    </row>
    <row r="30" spans="1:5" ht="12">
      <c r="A30" s="166">
        <v>1740</v>
      </c>
      <c r="B30" s="166" t="s">
        <v>703</v>
      </c>
      <c r="C30" s="166">
        <f>SUM(C31:C37)</f>
        <v>264910</v>
      </c>
      <c r="D30" s="166">
        <f>SUM(D31:D37)</f>
        <v>279940</v>
      </c>
      <c r="E30" s="680">
        <f>SUM(D30/C30)</f>
        <v>1.0567362500471857</v>
      </c>
    </row>
    <row r="31" spans="1:5" ht="12">
      <c r="A31" s="10">
        <v>1741</v>
      </c>
      <c r="B31" s="10" t="s">
        <v>143</v>
      </c>
      <c r="C31" s="10">
        <f>SUM('3b.m.'!C19)</f>
        <v>142053</v>
      </c>
      <c r="D31" s="10">
        <f>SUM('3b.m.'!D19)</f>
        <v>151711</v>
      </c>
      <c r="E31" s="682">
        <f>SUM(D31/C31)</f>
        <v>1.0679887084398076</v>
      </c>
    </row>
    <row r="32" spans="1:5" ht="12">
      <c r="A32" s="10">
        <v>1742</v>
      </c>
      <c r="B32" s="10" t="s">
        <v>951</v>
      </c>
      <c r="C32" s="10">
        <f>SUM('3b.m.'!C20)</f>
        <v>35207</v>
      </c>
      <c r="D32" s="10">
        <f>SUM('3b.m.'!D20)</f>
        <v>38367</v>
      </c>
      <c r="E32" s="682">
        <f>SUM(D32/C32)</f>
        <v>1.089754878291249</v>
      </c>
    </row>
    <row r="33" spans="1:5" ht="12">
      <c r="A33" s="10">
        <v>1743</v>
      </c>
      <c r="B33" s="10" t="s">
        <v>952</v>
      </c>
      <c r="C33" s="10">
        <f>SUM('3b.m.'!C21)</f>
        <v>67150</v>
      </c>
      <c r="D33" s="10">
        <f>SUM('3b.m.'!D21)</f>
        <v>69362</v>
      </c>
      <c r="E33" s="682">
        <f>SUM(D33/C33)</f>
        <v>1.0329411764705883</v>
      </c>
    </row>
    <row r="34" spans="1:5" ht="12">
      <c r="A34" s="10">
        <v>1744</v>
      </c>
      <c r="B34" s="10" t="s">
        <v>165</v>
      </c>
      <c r="C34" s="10">
        <f>SUM('3b.m.'!C22)</f>
        <v>0</v>
      </c>
      <c r="D34" s="10">
        <f>SUM('3b.m.'!D22)</f>
        <v>0</v>
      </c>
      <c r="E34" s="682"/>
    </row>
    <row r="35" spans="1:5" ht="12">
      <c r="A35" s="10">
        <v>1745</v>
      </c>
      <c r="B35" s="10" t="s">
        <v>986</v>
      </c>
      <c r="C35" s="10">
        <f>SUM('3b.m.'!C23)</f>
        <v>0</v>
      </c>
      <c r="D35" s="10">
        <f>SUM('3b.m.'!D23)</f>
        <v>0</v>
      </c>
      <c r="E35" s="682"/>
    </row>
    <row r="36" spans="1:5" ht="12">
      <c r="A36" s="10">
        <v>1746</v>
      </c>
      <c r="B36" s="10" t="s">
        <v>954</v>
      </c>
      <c r="C36" s="10">
        <f>SUM('3b.m.'!C28)</f>
        <v>20500</v>
      </c>
      <c r="D36" s="10">
        <f>SUM('3b.m.'!D28)</f>
        <v>20500</v>
      </c>
      <c r="E36" s="682">
        <f>SUM(D36/C36)</f>
        <v>1</v>
      </c>
    </row>
    <row r="37" spans="1:5" ht="12">
      <c r="A37" s="10">
        <v>1747</v>
      </c>
      <c r="B37" s="7" t="s">
        <v>144</v>
      </c>
      <c r="C37" s="10"/>
      <c r="D37" s="10"/>
      <c r="E37" s="680"/>
    </row>
    <row r="38" spans="1:5" ht="7.5" customHeight="1">
      <c r="A38" s="10"/>
      <c r="B38" s="10"/>
      <c r="C38" s="10"/>
      <c r="D38" s="10"/>
      <c r="E38" s="680"/>
    </row>
    <row r="39" spans="1:5" ht="12.75">
      <c r="A39" s="10"/>
      <c r="B39" s="287" t="s">
        <v>219</v>
      </c>
      <c r="C39" s="10"/>
      <c r="D39" s="10"/>
      <c r="E39" s="680"/>
    </row>
    <row r="40" spans="1:5" ht="7.5" customHeight="1">
      <c r="A40" s="4"/>
      <c r="B40" s="235"/>
      <c r="C40" s="10"/>
      <c r="D40" s="10"/>
      <c r="E40" s="680"/>
    </row>
    <row r="41" spans="1:5" ht="12">
      <c r="A41" s="11">
        <v>1750</v>
      </c>
      <c r="B41" s="11" t="s">
        <v>221</v>
      </c>
      <c r="C41" s="11">
        <f>SUM(C42:C50)</f>
        <v>3906312</v>
      </c>
      <c r="D41" s="11">
        <f>SUM(D42:D50)</f>
        <v>4368542</v>
      </c>
      <c r="E41" s="680">
        <f aca="true" t="shared" si="0" ref="E41:E47">SUM(D41/C41)</f>
        <v>1.1183290018820822</v>
      </c>
    </row>
    <row r="42" spans="1:5" ht="12">
      <c r="A42" s="10">
        <v>1751</v>
      </c>
      <c r="B42" s="10" t="s">
        <v>143</v>
      </c>
      <c r="C42" s="10">
        <f>SUM('3c.m.'!C745)</f>
        <v>63834</v>
      </c>
      <c r="D42" s="10">
        <f>SUM('3c.m.'!D745)</f>
        <v>86341</v>
      </c>
      <c r="E42" s="682">
        <f t="shared" si="0"/>
        <v>1.352586395964533</v>
      </c>
    </row>
    <row r="43" spans="1:5" ht="12">
      <c r="A43" s="10">
        <v>1752</v>
      </c>
      <c r="B43" s="10" t="s">
        <v>951</v>
      </c>
      <c r="C43" s="10">
        <f>SUM('3c.m.'!C746)</f>
        <v>17125</v>
      </c>
      <c r="D43" s="10">
        <f>SUM('3c.m.'!D746)</f>
        <v>18291</v>
      </c>
      <c r="E43" s="682">
        <f t="shared" si="0"/>
        <v>1.0680875912408758</v>
      </c>
    </row>
    <row r="44" spans="1:5" ht="12">
      <c r="A44" s="10">
        <v>1753</v>
      </c>
      <c r="B44" s="10" t="s">
        <v>952</v>
      </c>
      <c r="C44" s="10">
        <f>SUM('3c.m.'!C747)</f>
        <v>2773989</v>
      </c>
      <c r="D44" s="10">
        <f>SUM('3c.m.'!D747)</f>
        <v>2824762</v>
      </c>
      <c r="E44" s="682">
        <f t="shared" si="0"/>
        <v>1.0183032448939056</v>
      </c>
    </row>
    <row r="45" spans="1:5" ht="12">
      <c r="A45" s="10">
        <v>1754</v>
      </c>
      <c r="B45" s="10" t="s">
        <v>165</v>
      </c>
      <c r="C45" s="10">
        <f>SUM('3c.m.'!C748)</f>
        <v>153000</v>
      </c>
      <c r="D45" s="10">
        <f>SUM('3c.m.'!D748)</f>
        <v>180403</v>
      </c>
      <c r="E45" s="682">
        <f t="shared" si="0"/>
        <v>1.1791045751633986</v>
      </c>
    </row>
    <row r="46" spans="1:5" ht="12">
      <c r="A46" s="10">
        <v>1755</v>
      </c>
      <c r="B46" s="10" t="s">
        <v>986</v>
      </c>
      <c r="C46" s="10">
        <f>SUM('3c.m.'!C749)</f>
        <v>3500</v>
      </c>
      <c r="D46" s="10">
        <f>SUM('3c.m.'!D749)</f>
        <v>3500</v>
      </c>
      <c r="E46" s="682">
        <f t="shared" si="0"/>
        <v>1</v>
      </c>
    </row>
    <row r="47" spans="1:5" ht="12">
      <c r="A47" s="10">
        <v>1756</v>
      </c>
      <c r="B47" s="10" t="s">
        <v>322</v>
      </c>
      <c r="C47" s="10">
        <f>SUM('3c.m.'!C750)</f>
        <v>101664</v>
      </c>
      <c r="D47" s="10">
        <f>SUM('3c.m.'!D750)</f>
        <v>197270</v>
      </c>
      <c r="E47" s="682">
        <f t="shared" si="0"/>
        <v>1.9404115517784073</v>
      </c>
    </row>
    <row r="48" spans="1:5" ht="12">
      <c r="A48" s="7">
        <v>1757</v>
      </c>
      <c r="B48" s="7" t="s">
        <v>953</v>
      </c>
      <c r="C48" s="10"/>
      <c r="D48" s="10"/>
      <c r="E48" s="682"/>
    </row>
    <row r="49" spans="1:5" ht="12">
      <c r="A49" s="10">
        <v>1758</v>
      </c>
      <c r="B49" s="10" t="s">
        <v>954</v>
      </c>
      <c r="C49" s="10">
        <f>SUM('3c.m.'!C754)</f>
        <v>93200</v>
      </c>
      <c r="D49" s="10">
        <f>SUM('3c.m.'!D754)</f>
        <v>257975</v>
      </c>
      <c r="E49" s="682">
        <f>SUM(D49/C49)</f>
        <v>2.7679721030042916</v>
      </c>
    </row>
    <row r="50" spans="1:5" ht="12">
      <c r="A50" s="10">
        <v>1759</v>
      </c>
      <c r="B50" s="10" t="s">
        <v>327</v>
      </c>
      <c r="C50" s="10">
        <f>SUM('3c.m.'!C755)</f>
        <v>700000</v>
      </c>
      <c r="D50" s="10">
        <f>SUM('3c.m.'!D755)</f>
        <v>800000</v>
      </c>
      <c r="E50" s="682">
        <f>SUM(D50/C50)</f>
        <v>1.1428571428571428</v>
      </c>
    </row>
    <row r="51" spans="1:5" ht="12">
      <c r="A51" s="6">
        <v>1760</v>
      </c>
      <c r="B51" s="6" t="s">
        <v>243</v>
      </c>
      <c r="C51" s="6">
        <f>SUM(C52:C57)</f>
        <v>944982</v>
      </c>
      <c r="D51" s="6">
        <f>SUM(D52:D57)</f>
        <v>934056</v>
      </c>
      <c r="E51" s="680">
        <f>SUM(D51/C51)</f>
        <v>0.988437875007143</v>
      </c>
    </row>
    <row r="52" spans="1:5" ht="12">
      <c r="A52" s="10">
        <v>1761</v>
      </c>
      <c r="B52" s="10" t="s">
        <v>143</v>
      </c>
      <c r="C52" s="7">
        <f>SUM('3d.m.'!C52)</f>
        <v>0</v>
      </c>
      <c r="D52" s="7">
        <f>SUM('3d.m.'!D52)</f>
        <v>0</v>
      </c>
      <c r="E52" s="680"/>
    </row>
    <row r="53" spans="1:5" ht="12">
      <c r="A53" s="7">
        <v>1762</v>
      </c>
      <c r="B53" s="7" t="s">
        <v>951</v>
      </c>
      <c r="C53" s="7">
        <f>SUM('3d.m.'!C53)</f>
        <v>0</v>
      </c>
      <c r="D53" s="7">
        <f>SUM('3d.m.'!D53)</f>
        <v>0</v>
      </c>
      <c r="E53" s="680"/>
    </row>
    <row r="54" spans="1:5" ht="12">
      <c r="A54" s="10">
        <v>1763</v>
      </c>
      <c r="B54" s="10" t="s">
        <v>952</v>
      </c>
      <c r="C54" s="7">
        <f>SUM('3d.m.'!C54)</f>
        <v>0</v>
      </c>
      <c r="D54" s="7">
        <f>SUM('3d.m.'!D54)</f>
        <v>0</v>
      </c>
      <c r="E54" s="680"/>
    </row>
    <row r="55" spans="1:5" ht="12">
      <c r="A55" s="10">
        <v>1764</v>
      </c>
      <c r="B55" s="10" t="s">
        <v>165</v>
      </c>
      <c r="C55" s="7">
        <f>SUM('3d.m.'!C55)</f>
        <v>944982</v>
      </c>
      <c r="D55" s="7">
        <f>SUM('3d.m.'!D55)</f>
        <v>934056</v>
      </c>
      <c r="E55" s="682">
        <f>SUM(D55/C55)</f>
        <v>0.988437875007143</v>
      </c>
    </row>
    <row r="56" spans="1:5" ht="12">
      <c r="A56" s="10">
        <v>1765</v>
      </c>
      <c r="B56" s="10" t="s">
        <v>986</v>
      </c>
      <c r="C56" s="7">
        <f>SUM('3d.m.'!C56)</f>
        <v>0</v>
      </c>
      <c r="D56" s="7">
        <f>SUM('3d.m.'!D56)</f>
        <v>0</v>
      </c>
      <c r="E56" s="680"/>
    </row>
    <row r="57" spans="1:5" ht="12">
      <c r="A57" s="10">
        <v>1766</v>
      </c>
      <c r="B57" s="10" t="s">
        <v>144</v>
      </c>
      <c r="C57" s="7"/>
      <c r="D57" s="7"/>
      <c r="E57" s="680"/>
    </row>
    <row r="58" spans="1:5" ht="12">
      <c r="A58" s="4"/>
      <c r="B58" s="235"/>
      <c r="C58" s="10"/>
      <c r="D58" s="10"/>
      <c r="E58" s="680"/>
    </row>
    <row r="59" spans="1:5" ht="12">
      <c r="A59" s="6">
        <v>1770</v>
      </c>
      <c r="B59" s="32" t="s">
        <v>222</v>
      </c>
      <c r="C59" s="6">
        <f>SUM(C62:C66)-C65</f>
        <v>4526274</v>
      </c>
      <c r="D59" s="6">
        <f>SUM(D60:D66)-D65</f>
        <v>5091584</v>
      </c>
      <c r="E59" s="680">
        <f>SUM(D59/C59)</f>
        <v>1.1248952228698483</v>
      </c>
    </row>
    <row r="60" spans="1:5" ht="12">
      <c r="A60" s="164">
        <v>1771</v>
      </c>
      <c r="B60" s="10" t="s">
        <v>143</v>
      </c>
      <c r="C60" s="6"/>
      <c r="D60" s="172">
        <f>SUM('4.mell.'!D87)</f>
        <v>472</v>
      </c>
      <c r="E60" s="680"/>
    </row>
    <row r="61" spans="1:5" ht="12">
      <c r="A61" s="164">
        <v>1772</v>
      </c>
      <c r="B61" s="10" t="s">
        <v>951</v>
      </c>
      <c r="C61" s="6"/>
      <c r="D61" s="172">
        <f>SUM('4.mell.'!D88)</f>
        <v>128</v>
      </c>
      <c r="E61" s="680"/>
    </row>
    <row r="62" spans="1:5" ht="12">
      <c r="A62" s="10">
        <v>1773</v>
      </c>
      <c r="B62" s="10" t="s">
        <v>952</v>
      </c>
      <c r="C62" s="7">
        <f>SUM('4.mell.'!C89)</f>
        <v>0</v>
      </c>
      <c r="D62" s="7">
        <f>SUM('4.mell.'!D89)-'4.mell.'!D83</f>
        <v>66008</v>
      </c>
      <c r="E62" s="680"/>
    </row>
    <row r="63" spans="1:5" ht="12">
      <c r="A63" s="10">
        <v>1774</v>
      </c>
      <c r="B63" s="10" t="s">
        <v>955</v>
      </c>
      <c r="C63" s="7">
        <f>SUM('4.mell.'!C96)</f>
        <v>160000</v>
      </c>
      <c r="D63" s="7">
        <f>SUM('4.mell.'!D96)</f>
        <v>256125</v>
      </c>
      <c r="E63" s="682">
        <f>SUM(D63/C63)</f>
        <v>1.60078125</v>
      </c>
    </row>
    <row r="64" spans="1:5" ht="12">
      <c r="A64" s="10">
        <v>1775</v>
      </c>
      <c r="B64" s="10" t="s">
        <v>953</v>
      </c>
      <c r="C64" s="7">
        <f>SUM('4.mell.'!C93)-'4.mell.'!C85</f>
        <v>4336274</v>
      </c>
      <c r="D64" s="7">
        <f>SUM('4.mell.'!D93)-'4.mell.'!D84</f>
        <v>4733175</v>
      </c>
      <c r="E64" s="682">
        <f>SUM(D64/C64)</f>
        <v>1.0915304245073074</v>
      </c>
    </row>
    <row r="65" spans="1:5" ht="12">
      <c r="A65" s="10">
        <v>1776</v>
      </c>
      <c r="B65" s="164" t="s">
        <v>993</v>
      </c>
      <c r="C65" s="932">
        <v>425966</v>
      </c>
      <c r="D65" s="932">
        <v>425966</v>
      </c>
      <c r="E65" s="852">
        <f>SUM(D65/C65)</f>
        <v>1</v>
      </c>
    </row>
    <row r="66" spans="1:5" ht="12">
      <c r="A66" s="7">
        <v>1777</v>
      </c>
      <c r="B66" s="7" t="s">
        <v>144</v>
      </c>
      <c r="C66" s="7">
        <f>SUM('4.mell.'!C98)</f>
        <v>30000</v>
      </c>
      <c r="D66" s="7">
        <f>SUM('4.mell.'!D98)</f>
        <v>35676</v>
      </c>
      <c r="E66" s="682">
        <f>SUM(D66/C66)</f>
        <v>1.1892</v>
      </c>
    </row>
    <row r="67" spans="1:5" ht="12">
      <c r="A67" s="10"/>
      <c r="B67" s="10"/>
      <c r="C67" s="10"/>
      <c r="D67" s="10"/>
      <c r="E67" s="682"/>
    </row>
    <row r="68" spans="1:5" ht="12">
      <c r="A68" s="6">
        <v>1780</v>
      </c>
      <c r="B68" s="6" t="s">
        <v>223</v>
      </c>
      <c r="C68" s="6">
        <f>SUM(C71:C73)</f>
        <v>86000</v>
      </c>
      <c r="D68" s="6">
        <f>SUM(D71:D73)</f>
        <v>559190</v>
      </c>
      <c r="E68" s="680">
        <f>SUM(D68/C68)</f>
        <v>6.502209302325581</v>
      </c>
    </row>
    <row r="69" spans="1:5" ht="12">
      <c r="A69" s="164">
        <v>1781</v>
      </c>
      <c r="B69" s="10" t="s">
        <v>143</v>
      </c>
      <c r="C69" s="6"/>
      <c r="D69" s="6"/>
      <c r="E69" s="680"/>
    </row>
    <row r="70" spans="1:5" ht="12">
      <c r="A70" s="164">
        <v>1782</v>
      </c>
      <c r="B70" s="10" t="s">
        <v>951</v>
      </c>
      <c r="C70" s="6"/>
      <c r="D70" s="6"/>
      <c r="E70" s="680"/>
    </row>
    <row r="71" spans="1:5" ht="12">
      <c r="A71" s="10">
        <v>1783</v>
      </c>
      <c r="B71" s="10" t="s">
        <v>952</v>
      </c>
      <c r="C71" s="7">
        <f>SUM('5.mell. '!C40)</f>
        <v>2000</v>
      </c>
      <c r="D71" s="7">
        <f>SUM('5.mell. '!D40)</f>
        <v>2000</v>
      </c>
      <c r="E71" s="682">
        <f>SUM(D71/C71)</f>
        <v>1</v>
      </c>
    </row>
    <row r="72" spans="1:5" ht="12">
      <c r="A72" s="10">
        <v>1784</v>
      </c>
      <c r="B72" s="10" t="s">
        <v>955</v>
      </c>
      <c r="C72" s="7">
        <f>SUM('5.mell. '!C41)</f>
        <v>0</v>
      </c>
      <c r="D72" s="7">
        <f>SUM('5.mell. '!D41)</f>
        <v>0</v>
      </c>
      <c r="E72" s="680"/>
    </row>
    <row r="73" spans="1:5" ht="12">
      <c r="A73" s="7">
        <v>1785</v>
      </c>
      <c r="B73" s="10" t="s">
        <v>954</v>
      </c>
      <c r="C73" s="7">
        <f>SUM('5.mell. '!C47)-'5.mell. '!C36</f>
        <v>84000</v>
      </c>
      <c r="D73" s="7">
        <f>SUM('5.mell. '!D47)-'5.mell. '!D36</f>
        <v>557190</v>
      </c>
      <c r="E73" s="682">
        <f>SUM(D73/C73)</f>
        <v>6.633214285714286</v>
      </c>
    </row>
    <row r="74" spans="1:5" s="29" customFormat="1" ht="12">
      <c r="A74" s="7"/>
      <c r="B74" s="158"/>
      <c r="C74" s="10"/>
      <c r="D74" s="10"/>
      <c r="E74" s="680"/>
    </row>
    <row r="75" spans="1:5" s="34" customFormat="1" ht="13.5" customHeight="1">
      <c r="A75" s="6">
        <v>1801</v>
      </c>
      <c r="B75" s="11" t="s">
        <v>958</v>
      </c>
      <c r="C75" s="6">
        <v>140000</v>
      </c>
      <c r="D75" s="6">
        <v>140000</v>
      </c>
      <c r="E75" s="680">
        <f>SUM(D75/C75)</f>
        <v>1</v>
      </c>
    </row>
    <row r="76" spans="1:5" s="34" customFormat="1" ht="13.5" customHeight="1">
      <c r="A76" s="6"/>
      <c r="B76" s="11"/>
      <c r="C76" s="6"/>
      <c r="D76" s="6"/>
      <c r="E76" s="680"/>
    </row>
    <row r="77" spans="1:5" s="34" customFormat="1" ht="13.5" customHeight="1">
      <c r="A77" s="6">
        <v>1803</v>
      </c>
      <c r="B77" s="11" t="s">
        <v>359</v>
      </c>
      <c r="C77" s="6">
        <v>15000</v>
      </c>
      <c r="D77" s="6">
        <v>15000</v>
      </c>
      <c r="E77" s="680">
        <f>SUM(D77/C77)</f>
        <v>1</v>
      </c>
    </row>
    <row r="78" spans="1:5" ht="12" customHeight="1">
      <c r="A78" s="165"/>
      <c r="B78" s="166"/>
      <c r="C78" s="165"/>
      <c r="D78" s="165"/>
      <c r="E78" s="680"/>
    </row>
    <row r="79" spans="1:5" s="34" customFormat="1" ht="12">
      <c r="A79" s="6">
        <v>1804</v>
      </c>
      <c r="B79" s="11" t="s">
        <v>959</v>
      </c>
      <c r="C79" s="6">
        <v>200000</v>
      </c>
      <c r="D79" s="6">
        <v>200000</v>
      </c>
      <c r="E79" s="680">
        <f aca="true" t="shared" si="1" ref="E79:E141">SUM(D79/C79)</f>
        <v>1</v>
      </c>
    </row>
    <row r="80" spans="1:5" s="34" customFormat="1" ht="12" customHeight="1">
      <c r="A80" s="6"/>
      <c r="B80" s="11"/>
      <c r="C80" s="165"/>
      <c r="D80" s="165"/>
      <c r="E80" s="680"/>
    </row>
    <row r="81" spans="1:5" s="34" customFormat="1" ht="12">
      <c r="A81" s="6">
        <v>1805</v>
      </c>
      <c r="B81" s="11" t="s">
        <v>960</v>
      </c>
      <c r="C81" s="28"/>
      <c r="D81" s="28">
        <v>34956</v>
      </c>
      <c r="E81" s="680"/>
    </row>
    <row r="82" spans="1:5" s="34" customFormat="1" ht="12" customHeight="1">
      <c r="A82" s="6"/>
      <c r="B82" s="11"/>
      <c r="C82" s="165"/>
      <c r="D82" s="165"/>
      <c r="E82" s="680"/>
    </row>
    <row r="83" spans="1:5" s="34" customFormat="1" ht="12">
      <c r="A83" s="6">
        <v>1806</v>
      </c>
      <c r="B83" s="11" t="s">
        <v>490</v>
      </c>
      <c r="C83" s="28"/>
      <c r="D83" s="167">
        <v>11511</v>
      </c>
      <c r="E83" s="680"/>
    </row>
    <row r="84" spans="1:5" s="34" customFormat="1" ht="12">
      <c r="A84" s="6"/>
      <c r="B84" s="11"/>
      <c r="C84" s="686"/>
      <c r="D84" s="688"/>
      <c r="E84" s="680"/>
    </row>
    <row r="85" spans="1:5" s="34" customFormat="1" ht="12">
      <c r="A85" s="6">
        <v>1807</v>
      </c>
      <c r="B85" s="11" t="s">
        <v>491</v>
      </c>
      <c r="C85" s="686"/>
      <c r="D85" s="688">
        <v>19302</v>
      </c>
      <c r="E85" s="680"/>
    </row>
    <row r="86" spans="1:5" s="34" customFormat="1" ht="12">
      <c r="A86" s="6"/>
      <c r="B86" s="11"/>
      <c r="C86" s="686"/>
      <c r="D86" s="686"/>
      <c r="E86" s="680"/>
    </row>
    <row r="87" spans="1:5" s="34" customFormat="1" ht="13.5" customHeight="1">
      <c r="A87" s="6">
        <v>1810</v>
      </c>
      <c r="B87" s="6" t="s">
        <v>961</v>
      </c>
      <c r="C87" s="687">
        <f>SUM(C79+C81+C83+C75+C77)</f>
        <v>355000</v>
      </c>
      <c r="D87" s="687">
        <f>SUM(D79+D81+D83+D75+D77+D85)</f>
        <v>420769</v>
      </c>
      <c r="E87" s="680">
        <f t="shared" si="1"/>
        <v>1.1852647887323944</v>
      </c>
    </row>
    <row r="88" spans="1:5" s="34" customFormat="1" ht="8.25" customHeight="1">
      <c r="A88" s="28"/>
      <c r="B88" s="28"/>
      <c r="C88" s="686"/>
      <c r="D88" s="686"/>
      <c r="E88" s="680"/>
    </row>
    <row r="89" spans="1:5" s="34" customFormat="1" ht="12">
      <c r="A89" s="6">
        <v>1811</v>
      </c>
      <c r="B89" s="6" t="s">
        <v>962</v>
      </c>
      <c r="C89" s="687"/>
      <c r="D89" s="687"/>
      <c r="E89" s="680"/>
    </row>
    <row r="90" spans="1:5" s="34" customFormat="1" ht="12">
      <c r="A90" s="28"/>
      <c r="B90" s="6"/>
      <c r="C90" s="454"/>
      <c r="D90" s="28"/>
      <c r="E90" s="680"/>
    </row>
    <row r="91" spans="1:5" s="34" customFormat="1" ht="12">
      <c r="A91" s="165">
        <v>1812</v>
      </c>
      <c r="B91" s="165" t="s">
        <v>103</v>
      </c>
      <c r="C91" s="950">
        <f>SUM('6.mell. '!C12)</f>
        <v>59685</v>
      </c>
      <c r="D91" s="6">
        <f>SUM('6.mell. '!D12)</f>
        <v>123735</v>
      </c>
      <c r="E91" s="680">
        <f t="shared" si="1"/>
        <v>2.0731339532545867</v>
      </c>
    </row>
    <row r="92" spans="1:5" s="34" customFormat="1" ht="12">
      <c r="A92" s="165">
        <v>1813</v>
      </c>
      <c r="B92" s="166" t="s">
        <v>105</v>
      </c>
      <c r="C92" s="454">
        <f>SUM(C93:C94)</f>
        <v>27016</v>
      </c>
      <c r="D92" s="28">
        <f>SUM(D93:D94)</f>
        <v>33060</v>
      </c>
      <c r="E92" s="680">
        <f t="shared" si="1"/>
        <v>1.2237192774652057</v>
      </c>
    </row>
    <row r="93" spans="1:5" s="34" customFormat="1" ht="12">
      <c r="A93" s="172">
        <v>1814</v>
      </c>
      <c r="B93" s="172" t="s">
        <v>335</v>
      </c>
      <c r="C93" s="949">
        <f>SUM('6.mell. '!C14)</f>
        <v>27016</v>
      </c>
      <c r="D93" s="172">
        <f>SUM('6.mell. '!D14)</f>
        <v>27016</v>
      </c>
      <c r="E93" s="682">
        <f t="shared" si="1"/>
        <v>1</v>
      </c>
    </row>
    <row r="94" spans="1:5" s="34" customFormat="1" ht="12">
      <c r="A94" s="172">
        <v>1815</v>
      </c>
      <c r="B94" s="172" t="s">
        <v>336</v>
      </c>
      <c r="C94" s="950"/>
      <c r="D94" s="172">
        <f>SUM('6.mell. '!D28)</f>
        <v>6044</v>
      </c>
      <c r="E94" s="680"/>
    </row>
    <row r="95" spans="1:5" s="34" customFormat="1" ht="12">
      <c r="A95" s="28">
        <v>1816</v>
      </c>
      <c r="B95" s="165" t="s">
        <v>719</v>
      </c>
      <c r="C95" s="688">
        <f>SUM(C91+C92)</f>
        <v>86701</v>
      </c>
      <c r="D95" s="688">
        <f>SUM(D91+D92)</f>
        <v>156795</v>
      </c>
      <c r="E95" s="680">
        <f t="shared" si="1"/>
        <v>1.8084566498656303</v>
      </c>
    </row>
    <row r="96" spans="1:5" ht="12">
      <c r="A96" s="8"/>
      <c r="B96" s="8"/>
      <c r="C96" s="167"/>
      <c r="D96" s="167"/>
      <c r="E96" s="680"/>
    </row>
    <row r="97" spans="1:5" s="38" customFormat="1" ht="13.5" customHeight="1">
      <c r="A97" s="37"/>
      <c r="B97" s="37" t="s">
        <v>690</v>
      </c>
      <c r="C97" s="37"/>
      <c r="D97" s="37"/>
      <c r="E97" s="680"/>
    </row>
    <row r="98" spans="1:5" s="29" customFormat="1" ht="12" customHeight="1">
      <c r="A98" s="7">
        <v>1821</v>
      </c>
      <c r="B98" s="10" t="s">
        <v>143</v>
      </c>
      <c r="C98" s="8">
        <f>SUM(C12+C31+C42+C52)</f>
        <v>1138077</v>
      </c>
      <c r="D98" s="8">
        <f>SUM(D12+D31+D42+D52+D60)</f>
        <v>1211350</v>
      </c>
      <c r="E98" s="682">
        <f t="shared" si="1"/>
        <v>1.0643831656381775</v>
      </c>
    </row>
    <row r="99" spans="1:5" s="29" customFormat="1" ht="12" customHeight="1">
      <c r="A99" s="7">
        <v>1822</v>
      </c>
      <c r="B99" s="10" t="s">
        <v>951</v>
      </c>
      <c r="C99" s="7">
        <f>SUM(C13+C32+C43+C53)</f>
        <v>280577</v>
      </c>
      <c r="D99" s="7">
        <f>SUM(D13+D32+D43+D53+D61)</f>
        <v>312441</v>
      </c>
      <c r="E99" s="682">
        <f t="shared" si="1"/>
        <v>1.113565972977115</v>
      </c>
    </row>
    <row r="100" spans="1:5" s="29" customFormat="1" ht="12">
      <c r="A100" s="570">
        <v>1823</v>
      </c>
      <c r="B100" s="10" t="s">
        <v>952</v>
      </c>
      <c r="C100" s="7">
        <f>SUM(C14+C33+C44+C54+C62+C71+C75+C79+C83)</f>
        <v>3600538</v>
      </c>
      <c r="D100" s="7">
        <f>SUM(D14+D33+D44+D54+D62+D71+D75+D79+D83+D22+D85)</f>
        <v>3784894</v>
      </c>
      <c r="E100" s="682">
        <f t="shared" si="1"/>
        <v>1.0512023480935349</v>
      </c>
    </row>
    <row r="101" spans="1:5" s="29" customFormat="1" ht="12">
      <c r="A101" s="7">
        <v>1824</v>
      </c>
      <c r="B101" s="10" t="s">
        <v>165</v>
      </c>
      <c r="C101" s="607">
        <f>SUM(C15+C34+C45+C55)</f>
        <v>1097982</v>
      </c>
      <c r="D101" s="607">
        <f>SUM(D15+D34+D45+D55)</f>
        <v>1114459</v>
      </c>
      <c r="E101" s="682">
        <f t="shared" si="1"/>
        <v>1.015006621237871</v>
      </c>
    </row>
    <row r="102" spans="1:5" s="29" customFormat="1" ht="12">
      <c r="A102" s="7">
        <v>1825</v>
      </c>
      <c r="B102" s="10" t="s">
        <v>986</v>
      </c>
      <c r="C102" s="8">
        <f>SUM(C16+C35+C46+C56)</f>
        <v>3500</v>
      </c>
      <c r="D102" s="8">
        <f>SUM(D16+D35+D46+D56)</f>
        <v>3500</v>
      </c>
      <c r="E102" s="682">
        <f t="shared" si="1"/>
        <v>1</v>
      </c>
    </row>
    <row r="103" spans="1:5" s="29" customFormat="1" ht="12">
      <c r="A103" s="7">
        <v>1826</v>
      </c>
      <c r="B103" s="10" t="s">
        <v>322</v>
      </c>
      <c r="C103" s="8">
        <f>SUM(C47)</f>
        <v>101664</v>
      </c>
      <c r="D103" s="8">
        <f>SUM(D47)</f>
        <v>197270</v>
      </c>
      <c r="E103" s="682">
        <f t="shared" si="1"/>
        <v>1.9404115517784073</v>
      </c>
    </row>
    <row r="104" spans="1:5" s="29" customFormat="1" ht="12">
      <c r="A104" s="7">
        <v>1827</v>
      </c>
      <c r="B104" s="10" t="s">
        <v>717</v>
      </c>
      <c r="C104" s="8">
        <f>SUM(C91)</f>
        <v>59685</v>
      </c>
      <c r="D104" s="8">
        <f>SUM(D91)</f>
        <v>123735</v>
      </c>
      <c r="E104" s="682">
        <f t="shared" si="1"/>
        <v>2.0731339532545867</v>
      </c>
    </row>
    <row r="105" spans="1:5" s="29" customFormat="1" ht="12.75" thickBot="1">
      <c r="A105" s="262">
        <v>1828</v>
      </c>
      <c r="B105" s="262" t="s">
        <v>718</v>
      </c>
      <c r="C105" s="262">
        <f>SUM(C93)</f>
        <v>27016</v>
      </c>
      <c r="D105" s="262">
        <f>SUM(D93)</f>
        <v>27016</v>
      </c>
      <c r="E105" s="822">
        <f t="shared" si="1"/>
        <v>1</v>
      </c>
    </row>
    <row r="106" spans="1:5" s="29" customFormat="1" ht="17.25" customHeight="1" thickBot="1">
      <c r="A106" s="605">
        <v>1820</v>
      </c>
      <c r="B106" s="605" t="s">
        <v>644</v>
      </c>
      <c r="C106" s="605">
        <f>SUM(C98:C105)</f>
        <v>6309039</v>
      </c>
      <c r="D106" s="605">
        <f>SUM(D98:D105)</f>
        <v>6774665</v>
      </c>
      <c r="E106" s="516">
        <f t="shared" si="1"/>
        <v>1.0738029991572409</v>
      </c>
    </row>
    <row r="107" spans="1:5" s="29" customFormat="1" ht="12">
      <c r="A107" s="166"/>
      <c r="B107" s="166"/>
      <c r="C107" s="166"/>
      <c r="D107" s="166"/>
      <c r="E107" s="683"/>
    </row>
    <row r="108" spans="1:5" s="29" customFormat="1" ht="12">
      <c r="A108" s="7"/>
      <c r="B108" s="263" t="s">
        <v>691</v>
      </c>
      <c r="C108" s="165"/>
      <c r="D108" s="165"/>
      <c r="E108" s="680"/>
    </row>
    <row r="109" spans="1:5" s="29" customFormat="1" ht="12">
      <c r="A109" s="7">
        <v>1831</v>
      </c>
      <c r="B109" s="10" t="s">
        <v>953</v>
      </c>
      <c r="C109" s="8">
        <f>SUM(C64+C21)</f>
        <v>4336274</v>
      </c>
      <c r="D109" s="8">
        <f>SUM(D64+D23+D17)</f>
        <v>4777242</v>
      </c>
      <c r="E109" s="682">
        <f t="shared" si="1"/>
        <v>1.1016928358309461</v>
      </c>
    </row>
    <row r="110" spans="1:5" s="29" customFormat="1" ht="12">
      <c r="A110" s="7">
        <v>1832</v>
      </c>
      <c r="B110" s="10" t="s">
        <v>954</v>
      </c>
      <c r="C110" s="8">
        <f>SUM(C73+C36+C18+C25+C49)</f>
        <v>309942</v>
      </c>
      <c r="D110" s="8">
        <f>SUM(D73+D36+D18+D25+D49)</f>
        <v>981894</v>
      </c>
      <c r="E110" s="682">
        <f t="shared" si="1"/>
        <v>3.1679927212188086</v>
      </c>
    </row>
    <row r="111" spans="1:5" s="29" customFormat="1" ht="12">
      <c r="A111" s="7">
        <v>1833</v>
      </c>
      <c r="B111" s="10" t="s">
        <v>955</v>
      </c>
      <c r="C111" s="7">
        <f>SUM(C81+C50+C63)</f>
        <v>860000</v>
      </c>
      <c r="D111" s="7">
        <f>SUM(D81+D50+D63)</f>
        <v>1091081</v>
      </c>
      <c r="E111" s="682">
        <f t="shared" si="1"/>
        <v>1.2686988372093024</v>
      </c>
    </row>
    <row r="112" spans="1:5" s="29" customFormat="1" ht="12">
      <c r="A112" s="7">
        <v>1834</v>
      </c>
      <c r="B112" s="10" t="s">
        <v>881</v>
      </c>
      <c r="C112" s="164">
        <f>SUM(C19+C77+C66)</f>
        <v>45000</v>
      </c>
      <c r="D112" s="164">
        <f>SUM(D19+D77+D66)</f>
        <v>50676</v>
      </c>
      <c r="E112" s="682">
        <f t="shared" si="1"/>
        <v>1.1261333333333334</v>
      </c>
    </row>
    <row r="113" spans="1:5" s="29" customFormat="1" ht="12">
      <c r="A113" s="7">
        <v>1835</v>
      </c>
      <c r="B113" s="10" t="s">
        <v>717</v>
      </c>
      <c r="C113" s="8"/>
      <c r="D113" s="8"/>
      <c r="E113" s="680"/>
    </row>
    <row r="114" spans="1:5" s="29" customFormat="1" ht="12.75" thickBot="1">
      <c r="A114" s="262">
        <v>1836</v>
      </c>
      <c r="B114" s="262" t="s">
        <v>720</v>
      </c>
      <c r="C114" s="262">
        <f>SUM(C94)</f>
        <v>0</v>
      </c>
      <c r="D114" s="262">
        <f>SUM(D94)</f>
        <v>6044</v>
      </c>
      <c r="E114" s="851"/>
    </row>
    <row r="115" spans="1:5" s="29" customFormat="1" ht="18.75" customHeight="1" thickBot="1">
      <c r="A115" s="451">
        <v>1830</v>
      </c>
      <c r="B115" s="451" t="s">
        <v>692</v>
      </c>
      <c r="C115" s="604">
        <f>SUM(C109:C114)</f>
        <v>5551216</v>
      </c>
      <c r="D115" s="604">
        <f>SUM(D109:D114)</f>
        <v>6906937</v>
      </c>
      <c r="E115" s="516">
        <f t="shared" si="1"/>
        <v>1.244220545552542</v>
      </c>
    </row>
    <row r="116" spans="1:5" s="29" customFormat="1" ht="12">
      <c r="A116" s="166"/>
      <c r="B116" s="164"/>
      <c r="C116" s="609"/>
      <c r="D116" s="609"/>
      <c r="E116" s="683"/>
    </row>
    <row r="117" spans="1:5" s="29" customFormat="1" ht="12">
      <c r="A117" s="172">
        <v>1841</v>
      </c>
      <c r="B117" s="354" t="s">
        <v>721</v>
      </c>
      <c r="C117" s="166"/>
      <c r="D117" s="166"/>
      <c r="E117" s="680"/>
    </row>
    <row r="118" spans="1:5" s="29" customFormat="1" ht="12">
      <c r="A118" s="172">
        <v>1842</v>
      </c>
      <c r="B118" s="348" t="s">
        <v>722</v>
      </c>
      <c r="C118" s="166"/>
      <c r="D118" s="166"/>
      <c r="E118" s="680"/>
    </row>
    <row r="119" spans="1:5" s="29" customFormat="1" ht="12">
      <c r="A119" s="172">
        <v>1843</v>
      </c>
      <c r="B119" s="348" t="s">
        <v>650</v>
      </c>
      <c r="C119" s="166"/>
      <c r="D119" s="166"/>
      <c r="E119" s="680"/>
    </row>
    <row r="120" spans="1:5" s="29" customFormat="1" ht="12">
      <c r="A120" s="172">
        <v>1844</v>
      </c>
      <c r="B120" s="348" t="s">
        <v>697</v>
      </c>
      <c r="C120" s="166">
        <f>SUM(C121:C125)</f>
        <v>4931233</v>
      </c>
      <c r="D120" s="166">
        <f>SUM(D121:D125)</f>
        <v>4948631</v>
      </c>
      <c r="E120" s="680">
        <f t="shared" si="1"/>
        <v>1.0035281236964466</v>
      </c>
    </row>
    <row r="121" spans="1:5" s="29" customFormat="1" ht="12">
      <c r="A121" s="172">
        <v>1845</v>
      </c>
      <c r="B121" s="164" t="s">
        <v>157</v>
      </c>
      <c r="C121" s="164">
        <f>SUM('2.mell'!C454)</f>
        <v>2902336</v>
      </c>
      <c r="D121" s="164">
        <f>SUM('2.mell'!D454)</f>
        <v>2969387</v>
      </c>
      <c r="E121" s="682">
        <f t="shared" si="1"/>
        <v>1.023102425081038</v>
      </c>
    </row>
    <row r="122" spans="1:5" s="29" customFormat="1" ht="12">
      <c r="A122" s="172">
        <v>1846</v>
      </c>
      <c r="B122" s="172" t="s">
        <v>158</v>
      </c>
      <c r="C122" s="164">
        <f>SUM('2.mell'!C455)</f>
        <v>212923</v>
      </c>
      <c r="D122" s="164">
        <f>SUM('2.mell'!D455)</f>
        <v>212923</v>
      </c>
      <c r="E122" s="682">
        <f t="shared" si="1"/>
        <v>1</v>
      </c>
    </row>
    <row r="123" spans="1:5" s="29" customFormat="1" ht="12">
      <c r="A123" s="172">
        <v>1847</v>
      </c>
      <c r="B123" s="164" t="s">
        <v>123</v>
      </c>
      <c r="C123" s="164"/>
      <c r="D123" s="164"/>
      <c r="E123" s="682"/>
    </row>
    <row r="124" spans="1:5" s="29" customFormat="1" ht="12">
      <c r="A124" s="172">
        <v>1848</v>
      </c>
      <c r="B124" s="164" t="s">
        <v>693</v>
      </c>
      <c r="C124" s="164">
        <f>SUM('1b.mell '!C165)</f>
        <v>244410</v>
      </c>
      <c r="D124" s="164">
        <f>SUM('1b.mell '!D165)</f>
        <v>256191</v>
      </c>
      <c r="E124" s="682">
        <f t="shared" si="1"/>
        <v>1.048201792070701</v>
      </c>
    </row>
    <row r="125" spans="1:5" s="29" customFormat="1" ht="12.75" thickBot="1">
      <c r="A125" s="450">
        <v>1849</v>
      </c>
      <c r="B125" s="164" t="s">
        <v>329</v>
      </c>
      <c r="C125" s="450">
        <f>SUM('1b.mell '!C148)</f>
        <v>1571564</v>
      </c>
      <c r="D125" s="450">
        <f>SUM('1b.mell '!D148)</f>
        <v>1510130</v>
      </c>
      <c r="E125" s="822">
        <f t="shared" si="1"/>
        <v>0.9609090052966345</v>
      </c>
    </row>
    <row r="126" spans="1:5" s="29" customFormat="1" ht="18.75" customHeight="1" thickBot="1">
      <c r="A126" s="260">
        <v>1840</v>
      </c>
      <c r="B126" s="451" t="s">
        <v>646</v>
      </c>
      <c r="C126" s="605">
        <f>SUM(C120)</f>
        <v>4931233</v>
      </c>
      <c r="D126" s="605">
        <f>SUM(D120)</f>
        <v>4948631</v>
      </c>
      <c r="E126" s="936">
        <f t="shared" si="1"/>
        <v>1.0035281236964466</v>
      </c>
    </row>
    <row r="127" spans="1:5" s="29" customFormat="1" ht="12">
      <c r="A127" s="608"/>
      <c r="B127" s="608"/>
      <c r="C127" s="608"/>
      <c r="D127" s="608"/>
      <c r="E127" s="683"/>
    </row>
    <row r="128" spans="1:5" s="29" customFormat="1" ht="12">
      <c r="A128" s="166">
        <v>1851</v>
      </c>
      <c r="B128" s="342" t="s">
        <v>721</v>
      </c>
      <c r="C128" s="166">
        <v>630860</v>
      </c>
      <c r="D128" s="166">
        <v>630860</v>
      </c>
      <c r="E128" s="680">
        <f t="shared" si="1"/>
        <v>1</v>
      </c>
    </row>
    <row r="129" spans="1:5" s="29" customFormat="1" ht="12">
      <c r="A129" s="165">
        <v>1852</v>
      </c>
      <c r="B129" s="355" t="s">
        <v>723</v>
      </c>
      <c r="C129" s="166">
        <f>SUM(C130:C134)</f>
        <v>56371</v>
      </c>
      <c r="D129" s="166">
        <f>SUM(D130:D134)</f>
        <v>56371</v>
      </c>
      <c r="E129" s="680">
        <f t="shared" si="1"/>
        <v>1</v>
      </c>
    </row>
    <row r="130" spans="1:5" s="29" customFormat="1" ht="12">
      <c r="A130" s="172">
        <v>1853</v>
      </c>
      <c r="B130" s="178" t="s">
        <v>957</v>
      </c>
      <c r="C130" s="164">
        <v>3520</v>
      </c>
      <c r="D130" s="164">
        <v>3520</v>
      </c>
      <c r="E130" s="682">
        <f t="shared" si="1"/>
        <v>1</v>
      </c>
    </row>
    <row r="131" spans="1:5" s="29" customFormat="1" ht="12">
      <c r="A131" s="172">
        <v>1854</v>
      </c>
      <c r="B131" s="178" t="s">
        <v>215</v>
      </c>
      <c r="C131" s="164">
        <v>1479</v>
      </c>
      <c r="D131" s="164">
        <v>1479</v>
      </c>
      <c r="E131" s="682">
        <f t="shared" si="1"/>
        <v>1</v>
      </c>
    </row>
    <row r="132" spans="1:5" s="29" customFormat="1" ht="12">
      <c r="A132" s="172">
        <v>1855</v>
      </c>
      <c r="B132" s="178" t="s">
        <v>340</v>
      </c>
      <c r="C132" s="164">
        <v>12127</v>
      </c>
      <c r="D132" s="164">
        <v>12127</v>
      </c>
      <c r="E132" s="682">
        <f t="shared" si="1"/>
        <v>1</v>
      </c>
    </row>
    <row r="133" spans="1:5" s="29" customFormat="1" ht="12">
      <c r="A133" s="172">
        <v>1856</v>
      </c>
      <c r="B133" s="7" t="s">
        <v>956</v>
      </c>
      <c r="C133" s="172">
        <v>9931</v>
      </c>
      <c r="D133" s="172">
        <v>9931</v>
      </c>
      <c r="E133" s="682">
        <f t="shared" si="1"/>
        <v>1</v>
      </c>
    </row>
    <row r="134" spans="1:5" s="29" customFormat="1" ht="12">
      <c r="A134" s="172">
        <v>1857</v>
      </c>
      <c r="B134" s="7" t="s">
        <v>360</v>
      </c>
      <c r="C134" s="172">
        <v>29314</v>
      </c>
      <c r="D134" s="172">
        <v>29314</v>
      </c>
      <c r="E134" s="682">
        <f t="shared" si="1"/>
        <v>1</v>
      </c>
    </row>
    <row r="135" spans="1:5" s="29" customFormat="1" ht="12">
      <c r="A135" s="172">
        <v>1861</v>
      </c>
      <c r="B135" s="348" t="s">
        <v>650</v>
      </c>
      <c r="C135" s="166"/>
      <c r="D135" s="166"/>
      <c r="E135" s="680"/>
    </row>
    <row r="136" spans="1:5" s="29" customFormat="1" ht="12">
      <c r="A136" s="172">
        <v>1862</v>
      </c>
      <c r="B136" s="348" t="s">
        <v>697</v>
      </c>
      <c r="C136" s="167">
        <f>SUM(C137:C138)</f>
        <v>132742</v>
      </c>
      <c r="D136" s="167">
        <f>SUM(D137:D138)</f>
        <v>211939</v>
      </c>
      <c r="E136" s="680">
        <f t="shared" si="1"/>
        <v>1.5966235253348602</v>
      </c>
    </row>
    <row r="137" spans="1:5" s="29" customFormat="1" ht="12">
      <c r="A137" s="172">
        <v>1863</v>
      </c>
      <c r="B137" s="164" t="s">
        <v>209</v>
      </c>
      <c r="C137" s="172">
        <f>SUM('1b.mell '!C168)</f>
        <v>20500</v>
      </c>
      <c r="D137" s="172">
        <f>SUM('1b.mell '!D168)</f>
        <v>20500</v>
      </c>
      <c r="E137" s="682">
        <f t="shared" si="1"/>
        <v>1</v>
      </c>
    </row>
    <row r="138" spans="1:5" s="29" customFormat="1" ht="12.75" thickBot="1">
      <c r="A138" s="450">
        <v>1864</v>
      </c>
      <c r="B138" s="164" t="s">
        <v>329</v>
      </c>
      <c r="C138" s="176">
        <f>SUM('1b.mell '!C151)</f>
        <v>112242</v>
      </c>
      <c r="D138" s="176">
        <f>SUM('1b.mell '!D151)</f>
        <v>191439</v>
      </c>
      <c r="E138" s="822">
        <f t="shared" si="1"/>
        <v>1.7055914898166462</v>
      </c>
    </row>
    <row r="139" spans="1:5" s="29" customFormat="1" ht="18.75" customHeight="1" thickBot="1">
      <c r="A139" s="604">
        <v>1865</v>
      </c>
      <c r="B139" s="451" t="s">
        <v>653</v>
      </c>
      <c r="C139" s="605">
        <f>SUM(C128+C129+C136)</f>
        <v>819973</v>
      </c>
      <c r="D139" s="605">
        <f>SUM(D128+D129+D136)</f>
        <v>899170</v>
      </c>
      <c r="E139" s="516">
        <f t="shared" si="1"/>
        <v>1.0965848875511754</v>
      </c>
    </row>
    <row r="140" spans="1:5" s="29" customFormat="1" ht="12.75" thickBot="1">
      <c r="A140" s="436"/>
      <c r="B140" s="450"/>
      <c r="C140" s="450"/>
      <c r="D140" s="450"/>
      <c r="E140" s="516"/>
    </row>
    <row r="141" spans="1:5" s="29" customFormat="1" ht="13.5" thickBot="1">
      <c r="A141" s="260">
        <v>1870</v>
      </c>
      <c r="B141" s="449" t="s">
        <v>694</v>
      </c>
      <c r="C141" s="260">
        <f>SUM(C139+C126+C115+C106)</f>
        <v>17611461</v>
      </c>
      <c r="D141" s="260">
        <f>SUM(D139+D126+D115+D106)</f>
        <v>19529403</v>
      </c>
      <c r="E141" s="516">
        <f t="shared" si="1"/>
        <v>1.1089030603423533</v>
      </c>
    </row>
    <row r="142" spans="1:5" s="29" customFormat="1" ht="12.75" thickBot="1">
      <c r="A142" s="161"/>
      <c r="B142" s="448"/>
      <c r="C142" s="233"/>
      <c r="D142" s="233"/>
      <c r="E142" s="516"/>
    </row>
    <row r="143" spans="1:5" ht="7.5" customHeight="1">
      <c r="A143" s="11"/>
      <c r="B143" s="138"/>
      <c r="C143" s="138"/>
      <c r="D143" s="138"/>
      <c r="E143" s="683"/>
    </row>
    <row r="144" spans="1:5" s="41" customFormat="1" ht="12" customHeight="1">
      <c r="A144" s="19"/>
      <c r="B144" s="40" t="s">
        <v>220</v>
      </c>
      <c r="C144" s="40"/>
      <c r="D144" s="40"/>
      <c r="E144" s="680"/>
    </row>
    <row r="145" spans="1:5" s="41" customFormat="1" ht="9" customHeight="1">
      <c r="A145" s="19"/>
      <c r="B145" s="40"/>
      <c r="C145" s="40"/>
      <c r="D145" s="40"/>
      <c r="E145" s="680"/>
    </row>
    <row r="146" spans="1:5" s="41" customFormat="1" ht="12" customHeight="1">
      <c r="A146" s="19"/>
      <c r="B146" s="203" t="s">
        <v>690</v>
      </c>
      <c r="C146" s="40"/>
      <c r="D146" s="40"/>
      <c r="E146" s="680"/>
    </row>
    <row r="147" spans="1:5" s="29" customFormat="1" ht="12">
      <c r="A147" s="7">
        <v>1911</v>
      </c>
      <c r="B147" s="10" t="s">
        <v>143</v>
      </c>
      <c r="C147" s="7">
        <f>SUM('2.mell'!C459)</f>
        <v>1465636</v>
      </c>
      <c r="D147" s="7">
        <f>SUM('2.mell'!D459)</f>
        <v>1495039</v>
      </c>
      <c r="E147" s="682">
        <f aca="true" t="shared" si="2" ref="E147:E191">SUM(D147/C147)</f>
        <v>1.020061597831931</v>
      </c>
    </row>
    <row r="148" spans="1:5" s="29" customFormat="1" ht="12">
      <c r="A148" s="7">
        <v>1912</v>
      </c>
      <c r="B148" s="10" t="s">
        <v>951</v>
      </c>
      <c r="C148" s="7">
        <f>SUM('2.mell'!C460)</f>
        <v>385319</v>
      </c>
      <c r="D148" s="7">
        <f>SUM('2.mell'!D460)</f>
        <v>388092</v>
      </c>
      <c r="E148" s="682">
        <f t="shared" si="2"/>
        <v>1.007196634476888</v>
      </c>
    </row>
    <row r="149" spans="1:5" s="29" customFormat="1" ht="12">
      <c r="A149" s="7">
        <v>1913</v>
      </c>
      <c r="B149" s="7" t="s">
        <v>952</v>
      </c>
      <c r="C149" s="7">
        <f>SUM('2.mell'!C461)</f>
        <v>1654699</v>
      </c>
      <c r="D149" s="7">
        <f>SUM('2.mell'!D461)</f>
        <v>1762686</v>
      </c>
      <c r="E149" s="682">
        <f t="shared" si="2"/>
        <v>1.0652608117851041</v>
      </c>
    </row>
    <row r="150" spans="1:5" s="39" customFormat="1" ht="12">
      <c r="A150" s="257">
        <v>1914</v>
      </c>
      <c r="B150" s="33" t="s">
        <v>78</v>
      </c>
      <c r="C150" s="7">
        <f>SUM('2.mell'!C462)</f>
        <v>0</v>
      </c>
      <c r="D150" s="7">
        <f>SUM('2.mell'!D462)</f>
        <v>0</v>
      </c>
      <c r="E150" s="680"/>
    </row>
    <row r="151" spans="1:5" s="39" customFormat="1" ht="12">
      <c r="A151" s="257">
        <v>1915</v>
      </c>
      <c r="B151" s="10" t="s">
        <v>165</v>
      </c>
      <c r="C151" s="7">
        <f>SUM('2.mell'!C462)</f>
        <v>0</v>
      </c>
      <c r="D151" s="7">
        <f>SUM('2.mell'!D462)</f>
        <v>0</v>
      </c>
      <c r="E151" s="680"/>
    </row>
    <row r="152" spans="1:5" s="29" customFormat="1" ht="12">
      <c r="A152" s="7">
        <v>1916</v>
      </c>
      <c r="B152" s="10" t="s">
        <v>986</v>
      </c>
      <c r="C152" s="7">
        <f>SUM('2.mell'!C463)</f>
        <v>0</v>
      </c>
      <c r="D152" s="7">
        <f>SUM('2.mell'!D463)</f>
        <v>3250</v>
      </c>
      <c r="E152" s="680"/>
    </row>
    <row r="153" spans="1:5" s="29" customFormat="1" ht="12">
      <c r="A153" s="165">
        <v>1910</v>
      </c>
      <c r="B153" s="166" t="s">
        <v>644</v>
      </c>
      <c r="C153" s="165">
        <f>SUM(C147:C152)</f>
        <v>3505654</v>
      </c>
      <c r="D153" s="165">
        <f>SUM(D147:D152)</f>
        <v>3649067</v>
      </c>
      <c r="E153" s="680">
        <f t="shared" si="2"/>
        <v>1.040909057197316</v>
      </c>
    </row>
    <row r="154" spans="1:5" s="29" customFormat="1" ht="12">
      <c r="A154" s="7"/>
      <c r="B154" s="256" t="s">
        <v>691</v>
      </c>
      <c r="C154" s="165"/>
      <c r="D154" s="165"/>
      <c r="E154" s="680"/>
    </row>
    <row r="155" spans="1:5" s="29" customFormat="1" ht="12">
      <c r="A155" s="7">
        <v>1921</v>
      </c>
      <c r="B155" s="10" t="s">
        <v>953</v>
      </c>
      <c r="C155" s="7">
        <f>SUM('2.mell'!C465)</f>
        <v>0</v>
      </c>
      <c r="D155" s="7">
        <f>SUM('2.mell'!D465)</f>
        <v>0</v>
      </c>
      <c r="E155" s="680"/>
    </row>
    <row r="156" spans="1:5" s="29" customFormat="1" ht="12">
      <c r="A156" s="7">
        <v>1922</v>
      </c>
      <c r="B156" s="10" t="s">
        <v>954</v>
      </c>
      <c r="C156" s="7">
        <f>SUM('2.mell'!C466)</f>
        <v>0</v>
      </c>
      <c r="D156" s="7">
        <f>SUM('2.mell'!D466)</f>
        <v>0</v>
      </c>
      <c r="E156" s="680"/>
    </row>
    <row r="157" spans="1:5" s="29" customFormat="1" ht="12">
      <c r="A157" s="7">
        <v>1923</v>
      </c>
      <c r="B157" s="10" t="s">
        <v>955</v>
      </c>
      <c r="C157" s="7"/>
      <c r="D157" s="7"/>
      <c r="E157" s="680"/>
    </row>
    <row r="158" spans="1:5" s="29" customFormat="1" ht="12.75" thickBot="1">
      <c r="A158" s="259">
        <v>1920</v>
      </c>
      <c r="B158" s="259" t="s">
        <v>665</v>
      </c>
      <c r="C158" s="259">
        <f>SUM(C155:C157)</f>
        <v>0</v>
      </c>
      <c r="D158" s="259">
        <f>SUM(D155:D157)</f>
        <v>0</v>
      </c>
      <c r="E158" s="851"/>
    </row>
    <row r="159" spans="1:5" s="29" customFormat="1" ht="16.5" customHeight="1" thickBot="1">
      <c r="A159" s="260"/>
      <c r="B159" s="451"/>
      <c r="C159" s="260"/>
      <c r="D159" s="260"/>
      <c r="E159" s="516"/>
    </row>
    <row r="160" spans="1:5" s="43" customFormat="1" ht="13.5" thickBot="1">
      <c r="A160" s="42">
        <v>1940</v>
      </c>
      <c r="B160" s="261" t="s">
        <v>337</v>
      </c>
      <c r="C160" s="44">
        <f>SUM(C153+C158)</f>
        <v>3505654</v>
      </c>
      <c r="D160" s="44">
        <f>SUM(D153+D158)</f>
        <v>3649067</v>
      </c>
      <c r="E160" s="516">
        <f t="shared" si="2"/>
        <v>1.040909057197316</v>
      </c>
    </row>
    <row r="161" spans="1:5" s="43" customFormat="1" ht="12.75">
      <c r="A161" s="255"/>
      <c r="B161" s="821"/>
      <c r="C161" s="255"/>
      <c r="D161" s="255"/>
      <c r="E161" s="683"/>
    </row>
    <row r="162" spans="1:5" ht="14.25" customHeight="1">
      <c r="A162" s="19"/>
      <c r="B162" s="19" t="s">
        <v>338</v>
      </c>
      <c r="C162" s="19"/>
      <c r="D162" s="19"/>
      <c r="E162" s="680"/>
    </row>
    <row r="163" spans="1:5" ht="14.25" customHeight="1">
      <c r="A163" s="19"/>
      <c r="B163" s="203" t="s">
        <v>690</v>
      </c>
      <c r="C163" s="40"/>
      <c r="D163" s="40"/>
      <c r="E163" s="680"/>
    </row>
    <row r="164" spans="1:5" ht="12">
      <c r="A164" s="7">
        <v>1951</v>
      </c>
      <c r="B164" s="10" t="s">
        <v>66</v>
      </c>
      <c r="C164" s="10">
        <f aca="true" t="shared" si="3" ref="C164:D166">SUM(C98+C147)</f>
        <v>2603713</v>
      </c>
      <c r="D164" s="10">
        <f t="shared" si="3"/>
        <v>2706389</v>
      </c>
      <c r="E164" s="682">
        <f t="shared" si="2"/>
        <v>1.039434453797327</v>
      </c>
    </row>
    <row r="165" spans="1:5" ht="12">
      <c r="A165" s="7">
        <v>1952</v>
      </c>
      <c r="B165" s="10" t="s">
        <v>193</v>
      </c>
      <c r="C165" s="10">
        <f t="shared" si="3"/>
        <v>665896</v>
      </c>
      <c r="D165" s="10">
        <f t="shared" si="3"/>
        <v>700533</v>
      </c>
      <c r="E165" s="682">
        <f t="shared" si="2"/>
        <v>1.052015630068359</v>
      </c>
    </row>
    <row r="166" spans="1:5" ht="12">
      <c r="A166" s="7">
        <v>1953</v>
      </c>
      <c r="B166" s="10" t="s">
        <v>194</v>
      </c>
      <c r="C166" s="10">
        <f t="shared" si="3"/>
        <v>5255237</v>
      </c>
      <c r="D166" s="10">
        <f t="shared" si="3"/>
        <v>5547580</v>
      </c>
      <c r="E166" s="682">
        <f t="shared" si="2"/>
        <v>1.055628889810298</v>
      </c>
    </row>
    <row r="167" spans="1:5" ht="12">
      <c r="A167" s="7">
        <v>1954</v>
      </c>
      <c r="B167" s="10" t="s">
        <v>879</v>
      </c>
      <c r="C167" s="10">
        <f>SUM(C101+C151)</f>
        <v>1097982</v>
      </c>
      <c r="D167" s="10">
        <f>SUM(D101+D151)</f>
        <v>1114459</v>
      </c>
      <c r="E167" s="682">
        <f t="shared" si="2"/>
        <v>1.015006621237871</v>
      </c>
    </row>
    <row r="168" spans="1:5" ht="12">
      <c r="A168" s="7">
        <v>1955</v>
      </c>
      <c r="B168" s="10" t="s">
        <v>71</v>
      </c>
      <c r="C168" s="10">
        <f>SUM(C152+C102)</f>
        <v>3500</v>
      </c>
      <c r="D168" s="10">
        <f>SUM(D152+D102)</f>
        <v>6750</v>
      </c>
      <c r="E168" s="682">
        <f t="shared" si="2"/>
        <v>1.9285714285714286</v>
      </c>
    </row>
    <row r="169" spans="1:5" ht="12">
      <c r="A169" s="7">
        <v>1956</v>
      </c>
      <c r="B169" s="10" t="s">
        <v>323</v>
      </c>
      <c r="C169" s="10">
        <f>SUM(C47)</f>
        <v>101664</v>
      </c>
      <c r="D169" s="10">
        <f>SUM(D47)</f>
        <v>197270</v>
      </c>
      <c r="E169" s="682">
        <f t="shared" si="2"/>
        <v>1.9404115517784073</v>
      </c>
    </row>
    <row r="170" spans="1:5" ht="12">
      <c r="A170" s="7">
        <v>1957</v>
      </c>
      <c r="B170" s="10" t="s">
        <v>717</v>
      </c>
      <c r="C170" s="10">
        <f>SUM(C104)</f>
        <v>59685</v>
      </c>
      <c r="D170" s="10">
        <f>SUM(D104)</f>
        <v>123735</v>
      </c>
      <c r="E170" s="682">
        <f t="shared" si="2"/>
        <v>2.0731339532545867</v>
      </c>
    </row>
    <row r="171" spans="1:5" ht="12.75" thickBot="1">
      <c r="A171" s="262">
        <v>1958</v>
      </c>
      <c r="B171" s="262" t="s">
        <v>718</v>
      </c>
      <c r="C171" s="262">
        <f>SUM(C105)</f>
        <v>27016</v>
      </c>
      <c r="D171" s="262">
        <f>SUM(D105)</f>
        <v>27016</v>
      </c>
      <c r="E171" s="822">
        <f t="shared" si="2"/>
        <v>1</v>
      </c>
    </row>
    <row r="172" spans="1:5" ht="18" customHeight="1" thickBot="1">
      <c r="A172" s="451">
        <v>1950</v>
      </c>
      <c r="B172" s="451" t="s">
        <v>644</v>
      </c>
      <c r="C172" s="451">
        <f>SUM(C164:C171)</f>
        <v>9814693</v>
      </c>
      <c r="D172" s="451">
        <f>SUM(D164:D171)</f>
        <v>10423732</v>
      </c>
      <c r="E172" s="516">
        <f t="shared" si="2"/>
        <v>1.0620538003582995</v>
      </c>
    </row>
    <row r="173" spans="1:5" ht="12">
      <c r="A173" s="10"/>
      <c r="B173" s="256" t="s">
        <v>691</v>
      </c>
      <c r="C173" s="10"/>
      <c r="D173" s="10"/>
      <c r="E173" s="683"/>
    </row>
    <row r="174" spans="1:5" ht="12">
      <c r="A174" s="7">
        <v>1961</v>
      </c>
      <c r="B174" s="10" t="s">
        <v>953</v>
      </c>
      <c r="C174" s="10">
        <f>SUM(C109+C155)</f>
        <v>4336274</v>
      </c>
      <c r="D174" s="10">
        <f>SUM(D109+D155)</f>
        <v>4777242</v>
      </c>
      <c r="E174" s="682">
        <f t="shared" si="2"/>
        <v>1.1016928358309461</v>
      </c>
    </row>
    <row r="175" spans="1:5" ht="12">
      <c r="A175" s="7">
        <v>1962</v>
      </c>
      <c r="B175" s="10" t="s">
        <v>954</v>
      </c>
      <c r="C175" s="10">
        <f>SUM(C110+C156)</f>
        <v>309942</v>
      </c>
      <c r="D175" s="10">
        <f>SUM(D110+D156)</f>
        <v>981894</v>
      </c>
      <c r="E175" s="682">
        <f t="shared" si="2"/>
        <v>3.1679927212188086</v>
      </c>
    </row>
    <row r="176" spans="1:5" ht="12">
      <c r="A176" s="7">
        <v>1963</v>
      </c>
      <c r="B176" s="10" t="s">
        <v>955</v>
      </c>
      <c r="C176" s="10">
        <f>SUM(C157+C111)</f>
        <v>860000</v>
      </c>
      <c r="D176" s="10">
        <f>SUM(D157+D111)</f>
        <v>1091081</v>
      </c>
      <c r="E176" s="682">
        <f t="shared" si="2"/>
        <v>1.2686988372093024</v>
      </c>
    </row>
    <row r="177" spans="1:5" ht="12">
      <c r="A177" s="7">
        <v>1964</v>
      </c>
      <c r="B177" s="10" t="s">
        <v>881</v>
      </c>
      <c r="C177" s="10">
        <f>SUM(C112)</f>
        <v>45000</v>
      </c>
      <c r="D177" s="10">
        <f>SUM(D112)</f>
        <v>50676</v>
      </c>
      <c r="E177" s="682">
        <f t="shared" si="2"/>
        <v>1.1261333333333334</v>
      </c>
    </row>
    <row r="178" spans="1:5" ht="12">
      <c r="A178" s="7">
        <v>1965</v>
      </c>
      <c r="B178" s="10" t="s">
        <v>717</v>
      </c>
      <c r="C178" s="10"/>
      <c r="D178" s="10"/>
      <c r="E178" s="680"/>
    </row>
    <row r="179" spans="1:5" ht="12.75" thickBot="1">
      <c r="A179" s="262">
        <v>1966</v>
      </c>
      <c r="B179" s="262" t="s">
        <v>720</v>
      </c>
      <c r="C179" s="262"/>
      <c r="D179" s="262">
        <f>SUM('6.mell. '!D28)</f>
        <v>6044</v>
      </c>
      <c r="E179" s="851"/>
    </row>
    <row r="180" spans="1:5" ht="17.25" customHeight="1" thickBot="1">
      <c r="A180" s="451">
        <v>1960</v>
      </c>
      <c r="B180" s="451" t="s">
        <v>665</v>
      </c>
      <c r="C180" s="451">
        <f>SUM(C174:C179)</f>
        <v>5551216</v>
      </c>
      <c r="D180" s="451">
        <f>SUM(D174:D179)</f>
        <v>6906937</v>
      </c>
      <c r="E180" s="936">
        <f t="shared" si="2"/>
        <v>1.244220545552542</v>
      </c>
    </row>
    <row r="181" spans="1:5" ht="12">
      <c r="A181" s="10">
        <v>1971</v>
      </c>
      <c r="B181" s="354" t="s">
        <v>721</v>
      </c>
      <c r="C181" s="164"/>
      <c r="D181" s="164"/>
      <c r="E181" s="683"/>
    </row>
    <row r="182" spans="1:5" ht="12">
      <c r="A182" s="7">
        <v>1972</v>
      </c>
      <c r="B182" s="348" t="s">
        <v>723</v>
      </c>
      <c r="C182" s="164"/>
      <c r="D182" s="164"/>
      <c r="E182" s="680"/>
    </row>
    <row r="183" spans="1:5" ht="12">
      <c r="A183" s="7">
        <v>1973</v>
      </c>
      <c r="B183" s="348" t="s">
        <v>696</v>
      </c>
      <c r="C183" s="164"/>
      <c r="D183" s="164"/>
      <c r="E183" s="680"/>
    </row>
    <row r="184" spans="1:5" ht="12.75" thickBot="1">
      <c r="A184" s="794">
        <v>1974</v>
      </c>
      <c r="B184" s="795" t="s">
        <v>697</v>
      </c>
      <c r="C184" s="794">
        <f>SUM(C120)</f>
        <v>4931233</v>
      </c>
      <c r="D184" s="794">
        <f>SUM(D120)</f>
        <v>4948631</v>
      </c>
      <c r="E184" s="698">
        <f t="shared" si="2"/>
        <v>1.0035281236964466</v>
      </c>
    </row>
    <row r="185" spans="1:5" ht="17.25" customHeight="1" thickBot="1">
      <c r="A185" s="604">
        <v>1970</v>
      </c>
      <c r="B185" s="451" t="s">
        <v>562</v>
      </c>
      <c r="C185" s="604">
        <f>SUM(C181:C184)</f>
        <v>4931233</v>
      </c>
      <c r="D185" s="604">
        <f>SUM(D181:D184)</f>
        <v>4948631</v>
      </c>
      <c r="E185" s="987">
        <f t="shared" si="2"/>
        <v>1.0035281236964466</v>
      </c>
    </row>
    <row r="186" spans="1:5" ht="12" customHeight="1">
      <c r="A186" s="10">
        <v>1981</v>
      </c>
      <c r="B186" s="354" t="s">
        <v>721</v>
      </c>
      <c r="C186" s="164">
        <f>SUM(C128)</f>
        <v>630860</v>
      </c>
      <c r="D186" s="164">
        <f>SUM(D128)</f>
        <v>630860</v>
      </c>
      <c r="E186" s="853">
        <f t="shared" si="2"/>
        <v>1</v>
      </c>
    </row>
    <row r="187" spans="1:5" ht="12" customHeight="1">
      <c r="A187" s="7">
        <v>1982</v>
      </c>
      <c r="B187" s="348" t="s">
        <v>723</v>
      </c>
      <c r="C187" s="164">
        <f>SUM(C129)</f>
        <v>56371</v>
      </c>
      <c r="D187" s="164">
        <f>SUM(D129)</f>
        <v>56371</v>
      </c>
      <c r="E187" s="682">
        <f t="shared" si="2"/>
        <v>1</v>
      </c>
    </row>
    <row r="188" spans="1:5" ht="12" customHeight="1">
      <c r="A188" s="7">
        <v>1984</v>
      </c>
      <c r="B188" s="348" t="s">
        <v>696</v>
      </c>
      <c r="C188" s="164"/>
      <c r="D188" s="164"/>
      <c r="E188" s="682"/>
    </row>
    <row r="189" spans="1:5" ht="12" customHeight="1" thickBot="1">
      <c r="A189" s="794">
        <v>1985</v>
      </c>
      <c r="B189" s="795" t="s">
        <v>697</v>
      </c>
      <c r="C189" s="158">
        <f>SUM(C136)</f>
        <v>132742</v>
      </c>
      <c r="D189" s="158">
        <f>SUM(D136)</f>
        <v>211939</v>
      </c>
      <c r="E189" s="698">
        <f t="shared" si="2"/>
        <v>1.5966235253348602</v>
      </c>
    </row>
    <row r="190" spans="1:5" ht="17.25" customHeight="1" thickBot="1">
      <c r="A190" s="604">
        <v>1980</v>
      </c>
      <c r="B190" s="451" t="s">
        <v>561</v>
      </c>
      <c r="C190" s="604">
        <f>SUM(C186:C189)</f>
        <v>819973</v>
      </c>
      <c r="D190" s="604">
        <f>SUM(D186:D189)</f>
        <v>899170</v>
      </c>
      <c r="E190" s="936">
        <f t="shared" si="2"/>
        <v>1.0965848875511754</v>
      </c>
    </row>
    <row r="191" spans="1:5" ht="24.75" customHeight="1" thickBot="1">
      <c r="A191" s="44"/>
      <c r="B191" s="610" t="s">
        <v>880</v>
      </c>
      <c r="C191" s="606">
        <f>SUM(C186+C187+C180+C172)</f>
        <v>16053140</v>
      </c>
      <c r="D191" s="606">
        <f>SUM(D186+D187+D180+D172)</f>
        <v>18017900</v>
      </c>
      <c r="E191" s="936">
        <f t="shared" si="2"/>
        <v>1.1223910088618176</v>
      </c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</sheetData>
  <mergeCells count="5">
    <mergeCell ref="C5:C7"/>
    <mergeCell ref="E5:E7"/>
    <mergeCell ref="A2:E2"/>
    <mergeCell ref="A1:E1"/>
    <mergeCell ref="D5:D7"/>
  </mergeCells>
  <printOptions horizontalCentered="1"/>
  <pageMargins left="0" right="0" top="0.3937007874015748" bottom="0.31496062992125984" header="0.11811023622047245" footer="0"/>
  <pageSetup firstPageNumber="8" useFirstPageNumber="1" horizontalDpi="600" verticalDpi="600" orientation="landscape" paperSize="9" scale="98" r:id="rId1"/>
  <headerFooter alignWithMargins="0"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69"/>
  <sheetViews>
    <sheetView zoomScaleSheetLayoutView="100" workbookViewId="0" topLeftCell="A441">
      <selection activeCell="D379" sqref="D379"/>
    </sheetView>
  </sheetViews>
  <sheetFormatPr defaultColWidth="9.00390625" defaultRowHeight="12.75"/>
  <cols>
    <col min="1" max="1" width="8.625" style="0" customWidth="1"/>
    <col min="2" max="2" width="58.375" style="0" customWidth="1"/>
    <col min="3" max="5" width="10.625" style="0" customWidth="1"/>
    <col min="6" max="6" width="16.00390625" style="0" customWidth="1"/>
  </cols>
  <sheetData>
    <row r="1" spans="1:5" ht="12.75">
      <c r="A1" s="1009" t="s">
        <v>146</v>
      </c>
      <c r="B1" s="1021"/>
      <c r="C1" s="1021"/>
      <c r="D1" s="1021"/>
      <c r="E1" s="1021"/>
    </row>
    <row r="2" spans="1:5" ht="12.75">
      <c r="A2" s="1015" t="s">
        <v>804</v>
      </c>
      <c r="B2" s="1008"/>
      <c r="C2" s="1021"/>
      <c r="D2" s="1021"/>
      <c r="E2" s="1021"/>
    </row>
    <row r="3" spans="1:2" ht="12.75">
      <c r="A3" s="20"/>
      <c r="B3" s="20"/>
    </row>
    <row r="4" spans="1:5" ht="12.75">
      <c r="A4" s="457"/>
      <c r="B4" s="458"/>
      <c r="C4" s="199"/>
      <c r="D4" s="199"/>
      <c r="E4" s="199" t="s">
        <v>112</v>
      </c>
    </row>
    <row r="5" spans="1:5" ht="12" customHeight="1">
      <c r="A5" s="50" t="s">
        <v>147</v>
      </c>
      <c r="B5" s="14" t="s">
        <v>72</v>
      </c>
      <c r="C5" s="1018" t="s">
        <v>916</v>
      </c>
      <c r="D5" s="1018" t="s">
        <v>666</v>
      </c>
      <c r="E5" s="1014" t="s">
        <v>883</v>
      </c>
    </row>
    <row r="6" spans="1:5" ht="12.75">
      <c r="A6" s="15"/>
      <c r="B6" s="85" t="s">
        <v>148</v>
      </c>
      <c r="C6" s="1034"/>
      <c r="D6" s="1016"/>
      <c r="E6" s="1037"/>
    </row>
    <row r="7" spans="1:5" ht="13.5" thickBot="1">
      <c r="A7" s="51"/>
      <c r="B7" s="79"/>
      <c r="C7" s="1035"/>
      <c r="D7" s="1017"/>
      <c r="E7" s="1038"/>
    </row>
    <row r="8" spans="1:5" ht="13.5" thickBot="1">
      <c r="A8" s="51" t="s">
        <v>149</v>
      </c>
      <c r="B8" s="79" t="s">
        <v>150</v>
      </c>
      <c r="C8" s="51" t="s">
        <v>75</v>
      </c>
      <c r="D8" s="51" t="s">
        <v>76</v>
      </c>
      <c r="E8" s="689" t="s">
        <v>77</v>
      </c>
    </row>
    <row r="9" spans="1:5" ht="15">
      <c r="A9" s="303">
        <v>2305</v>
      </c>
      <c r="B9" s="304" t="s">
        <v>244</v>
      </c>
      <c r="C9" s="15"/>
      <c r="D9" s="15"/>
      <c r="E9" s="177"/>
    </row>
    <row r="10" spans="1:5" ht="12.75">
      <c r="A10" s="53"/>
      <c r="B10" s="54" t="s">
        <v>250</v>
      </c>
      <c r="C10" s="275"/>
      <c r="D10" s="275"/>
      <c r="E10" s="177"/>
    </row>
    <row r="11" spans="1:5" ht="12.75">
      <c r="A11" s="53"/>
      <c r="B11" s="54" t="s">
        <v>251</v>
      </c>
      <c r="C11" s="275"/>
      <c r="D11" s="275"/>
      <c r="E11" s="177"/>
    </row>
    <row r="12" spans="1:5" ht="12.75">
      <c r="A12" s="53"/>
      <c r="B12" s="54" t="s">
        <v>252</v>
      </c>
      <c r="C12" s="275">
        <v>800</v>
      </c>
      <c r="D12" s="275">
        <v>800</v>
      </c>
      <c r="E12" s="513">
        <f>SUM(D12/C12)</f>
        <v>1</v>
      </c>
    </row>
    <row r="13" spans="1:5" ht="12.75">
      <c r="A13" s="53"/>
      <c r="B13" s="54" t="s">
        <v>254</v>
      </c>
      <c r="C13" s="275">
        <v>3970</v>
      </c>
      <c r="D13" s="275">
        <v>3970</v>
      </c>
      <c r="E13" s="513">
        <f aca="true" t="shared" si="0" ref="E13:E76">SUM(D13/C13)</f>
        <v>1</v>
      </c>
    </row>
    <row r="14" spans="1:5" ht="12.75">
      <c r="A14" s="53"/>
      <c r="B14" s="54" t="s">
        <v>255</v>
      </c>
      <c r="C14" s="275">
        <v>1072</v>
      </c>
      <c r="D14" s="275">
        <v>1072</v>
      </c>
      <c r="E14" s="513">
        <f t="shared" si="0"/>
        <v>1</v>
      </c>
    </row>
    <row r="15" spans="1:5" ht="13.5" thickBot="1">
      <c r="A15" s="53"/>
      <c r="B15" s="59" t="s">
        <v>256</v>
      </c>
      <c r="C15" s="316"/>
      <c r="D15" s="316"/>
      <c r="E15" s="514"/>
    </row>
    <row r="16" spans="1:5" ht="13.5" thickBot="1">
      <c r="A16" s="53"/>
      <c r="B16" s="223" t="s">
        <v>249</v>
      </c>
      <c r="C16" s="320">
        <f>SUM(C10:C15)</f>
        <v>5842</v>
      </c>
      <c r="D16" s="320">
        <f>SUM(D10:D15)</f>
        <v>5842</v>
      </c>
      <c r="E16" s="516">
        <f t="shared" si="0"/>
        <v>1</v>
      </c>
    </row>
    <row r="17" spans="1:5" ht="13.5" thickBot="1">
      <c r="A17" s="55"/>
      <c r="B17" s="56" t="s">
        <v>698</v>
      </c>
      <c r="C17" s="277"/>
      <c r="D17" s="277"/>
      <c r="E17" s="517"/>
    </row>
    <row r="18" spans="1:5" ht="13.5" thickBot="1">
      <c r="A18" s="55"/>
      <c r="B18" s="174" t="s">
        <v>676</v>
      </c>
      <c r="C18" s="277"/>
      <c r="D18" s="277">
        <v>3340</v>
      </c>
      <c r="E18" s="517"/>
    </row>
    <row r="19" spans="1:5" ht="18.75" customHeight="1" thickBot="1">
      <c r="A19" s="3"/>
      <c r="B19" s="611" t="s">
        <v>673</v>
      </c>
      <c r="C19" s="612">
        <f>SUM(C17+C16+C18)</f>
        <v>5842</v>
      </c>
      <c r="D19" s="612">
        <f>SUM(D17+D16+D18)</f>
        <v>9182</v>
      </c>
      <c r="E19" s="516">
        <f t="shared" si="0"/>
        <v>1.5717220130092433</v>
      </c>
    </row>
    <row r="20" spans="1:5" ht="18.75" customHeight="1" thickBot="1">
      <c r="A20" s="53"/>
      <c r="B20" s="613" t="s">
        <v>679</v>
      </c>
      <c r="C20" s="614"/>
      <c r="D20" s="614"/>
      <c r="E20" s="517"/>
    </row>
    <row r="21" spans="1:5" ht="12.75">
      <c r="A21" s="53"/>
      <c r="B21" s="54" t="s">
        <v>257</v>
      </c>
      <c r="C21" s="275">
        <v>111057</v>
      </c>
      <c r="D21" s="275">
        <v>111057</v>
      </c>
      <c r="E21" s="513">
        <f t="shared" si="0"/>
        <v>1</v>
      </c>
    </row>
    <row r="22" spans="1:5" ht="13.5" thickBot="1">
      <c r="A22" s="53"/>
      <c r="B22" s="295" t="s">
        <v>258</v>
      </c>
      <c r="C22" s="316">
        <v>6800</v>
      </c>
      <c r="D22" s="316">
        <v>6800</v>
      </c>
      <c r="E22" s="514">
        <f t="shared" si="0"/>
        <v>1</v>
      </c>
    </row>
    <row r="23" spans="1:5" ht="18.75" customHeight="1" thickBot="1">
      <c r="A23" s="53"/>
      <c r="B23" s="615" t="s">
        <v>645</v>
      </c>
      <c r="C23" s="616">
        <f>SUM(C21:C22)</f>
        <v>117857</v>
      </c>
      <c r="D23" s="616">
        <f>SUM(D21:D22)</f>
        <v>117857</v>
      </c>
      <c r="E23" s="516">
        <f t="shared" si="0"/>
        <v>1</v>
      </c>
    </row>
    <row r="24" spans="1:5" ht="15.75" thickBot="1">
      <c r="A24" s="58"/>
      <c r="B24" s="301" t="s">
        <v>700</v>
      </c>
      <c r="C24" s="321">
        <f>SUM(C19+C20+C23)</f>
        <v>123699</v>
      </c>
      <c r="D24" s="321">
        <f>SUM(D19+D20+D23)</f>
        <v>127039</v>
      </c>
      <c r="E24" s="516">
        <f t="shared" si="0"/>
        <v>1.0270010266857452</v>
      </c>
    </row>
    <row r="25" spans="1:5" ht="12.75">
      <c r="A25" s="15"/>
      <c r="B25" s="296" t="s">
        <v>260</v>
      </c>
      <c r="C25" s="275">
        <v>63532</v>
      </c>
      <c r="D25" s="275">
        <v>63894</v>
      </c>
      <c r="E25" s="513">
        <f t="shared" si="0"/>
        <v>1.0056979160108293</v>
      </c>
    </row>
    <row r="26" spans="1:5" ht="12.75">
      <c r="A26" s="15"/>
      <c r="B26" s="296" t="s">
        <v>261</v>
      </c>
      <c r="C26" s="275">
        <v>16581</v>
      </c>
      <c r="D26" s="275">
        <v>16679</v>
      </c>
      <c r="E26" s="513">
        <f t="shared" si="0"/>
        <v>1.0059103793498583</v>
      </c>
    </row>
    <row r="27" spans="1:5" ht="12.75">
      <c r="A27" s="15"/>
      <c r="B27" s="296" t="s">
        <v>262</v>
      </c>
      <c r="C27" s="275">
        <v>43586</v>
      </c>
      <c r="D27" s="275">
        <v>46466</v>
      </c>
      <c r="E27" s="513">
        <f t="shared" si="0"/>
        <v>1.0660762630202358</v>
      </c>
    </row>
    <row r="28" spans="1:5" ht="12.75">
      <c r="A28" s="15"/>
      <c r="B28" s="296" t="s">
        <v>263</v>
      </c>
      <c r="C28" s="275"/>
      <c r="D28" s="275"/>
      <c r="E28" s="513"/>
    </row>
    <row r="29" spans="1:5" ht="13.5" thickBot="1">
      <c r="A29" s="15"/>
      <c r="B29" s="298" t="s">
        <v>264</v>
      </c>
      <c r="C29" s="316"/>
      <c r="D29" s="316"/>
      <c r="E29" s="514"/>
    </row>
    <row r="30" spans="1:5" ht="13.5" thickBot="1">
      <c r="A30" s="15"/>
      <c r="B30" s="297" t="s">
        <v>644</v>
      </c>
      <c r="C30" s="320">
        <f>SUM(C25:C29)</f>
        <v>123699</v>
      </c>
      <c r="D30" s="320">
        <f>SUM(D25:D29)</f>
        <v>127039</v>
      </c>
      <c r="E30" s="516">
        <f t="shared" si="0"/>
        <v>1.0270010266857452</v>
      </c>
    </row>
    <row r="31" spans="1:5" ht="12.75">
      <c r="A31" s="15"/>
      <c r="B31" s="296" t="s">
        <v>265</v>
      </c>
      <c r="C31" s="275"/>
      <c r="D31" s="275"/>
      <c r="E31" s="513"/>
    </row>
    <row r="32" spans="1:5" ht="12.75">
      <c r="A32" s="15"/>
      <c r="B32" s="296" t="s">
        <v>266</v>
      </c>
      <c r="C32" s="275"/>
      <c r="D32" s="275"/>
      <c r="E32" s="513"/>
    </row>
    <row r="33" spans="1:5" ht="13.5" thickBot="1">
      <c r="A33" s="15"/>
      <c r="B33" s="299" t="s">
        <v>271</v>
      </c>
      <c r="C33" s="316"/>
      <c r="D33" s="316"/>
      <c r="E33" s="514"/>
    </row>
    <row r="34" spans="1:5" ht="13.5" thickBot="1">
      <c r="A34" s="15"/>
      <c r="B34" s="300" t="s">
        <v>665</v>
      </c>
      <c r="C34" s="315"/>
      <c r="D34" s="315"/>
      <c r="E34" s="517"/>
    </row>
    <row r="35" spans="1:5" ht="15.75" thickBot="1">
      <c r="A35" s="51"/>
      <c r="B35" s="302" t="s">
        <v>965</v>
      </c>
      <c r="C35" s="321">
        <f>SUM(C30+C34)</f>
        <v>123699</v>
      </c>
      <c r="D35" s="321">
        <f>SUM(D30+D34)</f>
        <v>127039</v>
      </c>
      <c r="E35" s="516">
        <f t="shared" si="0"/>
        <v>1.0270010266857452</v>
      </c>
    </row>
    <row r="36" spans="1:5" ht="15">
      <c r="A36" s="303">
        <v>2309</v>
      </c>
      <c r="B36" s="305" t="s">
        <v>272</v>
      </c>
      <c r="C36" s="275"/>
      <c r="D36" s="275"/>
      <c r="E36" s="513"/>
    </row>
    <row r="37" spans="1:5" ht="12.75">
      <c r="A37" s="53"/>
      <c r="B37" s="54" t="s">
        <v>250</v>
      </c>
      <c r="C37" s="275"/>
      <c r="D37" s="275"/>
      <c r="E37" s="513"/>
    </row>
    <row r="38" spans="1:5" ht="12.75">
      <c r="A38" s="53"/>
      <c r="B38" s="54" t="s">
        <v>251</v>
      </c>
      <c r="C38" s="275"/>
      <c r="D38" s="275"/>
      <c r="E38" s="513"/>
    </row>
    <row r="39" spans="1:5" ht="12.75">
      <c r="A39" s="53"/>
      <c r="B39" s="54" t="s">
        <v>252</v>
      </c>
      <c r="C39" s="275"/>
      <c r="D39" s="275"/>
      <c r="E39" s="513"/>
    </row>
    <row r="40" spans="1:5" ht="12.75">
      <c r="A40" s="53"/>
      <c r="B40" s="54" t="s">
        <v>254</v>
      </c>
      <c r="C40" s="275">
        <v>6378</v>
      </c>
      <c r="D40" s="275">
        <v>6378</v>
      </c>
      <c r="E40" s="513">
        <f t="shared" si="0"/>
        <v>1</v>
      </c>
    </row>
    <row r="41" spans="1:5" ht="12.75">
      <c r="A41" s="53"/>
      <c r="B41" s="54" t="s">
        <v>255</v>
      </c>
      <c r="C41" s="275">
        <v>1722</v>
      </c>
      <c r="D41" s="275">
        <v>1722</v>
      </c>
      <c r="E41" s="513">
        <f t="shared" si="0"/>
        <v>1</v>
      </c>
    </row>
    <row r="42" spans="1:5" ht="13.5" thickBot="1">
      <c r="A42" s="53"/>
      <c r="B42" s="59" t="s">
        <v>256</v>
      </c>
      <c r="C42" s="316"/>
      <c r="D42" s="316"/>
      <c r="E42" s="514"/>
    </row>
    <row r="43" spans="1:5" ht="13.5" thickBot="1">
      <c r="A43" s="53"/>
      <c r="B43" s="223" t="s">
        <v>249</v>
      </c>
      <c r="C43" s="320">
        <f>SUM(C37:C42)</f>
        <v>8100</v>
      </c>
      <c r="D43" s="320">
        <f>SUM(D37:D42)</f>
        <v>8100</v>
      </c>
      <c r="E43" s="516">
        <f t="shared" si="0"/>
        <v>1</v>
      </c>
    </row>
    <row r="44" spans="1:5" ht="13.5" thickBot="1">
      <c r="A44" s="53"/>
      <c r="B44" s="56" t="s">
        <v>698</v>
      </c>
      <c r="C44" s="277"/>
      <c r="D44" s="277"/>
      <c r="E44" s="517"/>
    </row>
    <row r="45" spans="1:5" ht="13.5" thickBot="1">
      <c r="A45" s="53"/>
      <c r="B45" s="174" t="s">
        <v>676</v>
      </c>
      <c r="C45" s="277"/>
      <c r="D45" s="277">
        <v>4819</v>
      </c>
      <c r="E45" s="517"/>
    </row>
    <row r="46" spans="1:5" ht="13.5" thickBot="1">
      <c r="A46" s="53"/>
      <c r="B46" s="611" t="s">
        <v>673</v>
      </c>
      <c r="C46" s="612">
        <f>SUM(C44+C43+C45)</f>
        <v>8100</v>
      </c>
      <c r="D46" s="612">
        <f>SUM(D44+D43+D45)</f>
        <v>12919</v>
      </c>
      <c r="E46" s="516">
        <f t="shared" si="0"/>
        <v>1.5949382716049383</v>
      </c>
    </row>
    <row r="47" spans="1:5" ht="13.5" thickBot="1">
      <c r="A47" s="53"/>
      <c r="B47" s="613" t="s">
        <v>679</v>
      </c>
      <c r="C47" s="614"/>
      <c r="D47" s="614"/>
      <c r="E47" s="517"/>
    </row>
    <row r="48" spans="1:5" ht="12.75">
      <c r="A48" s="53"/>
      <c r="B48" s="54" t="s">
        <v>257</v>
      </c>
      <c r="C48" s="275">
        <v>115501</v>
      </c>
      <c r="D48" s="275">
        <v>115501</v>
      </c>
      <c r="E48" s="513">
        <f t="shared" si="0"/>
        <v>1</v>
      </c>
    </row>
    <row r="49" spans="1:5" ht="13.5" thickBot="1">
      <c r="A49" s="53"/>
      <c r="B49" s="295" t="s">
        <v>258</v>
      </c>
      <c r="C49" s="316">
        <v>5718</v>
      </c>
      <c r="D49" s="316">
        <v>5718</v>
      </c>
      <c r="E49" s="514">
        <f t="shared" si="0"/>
        <v>1</v>
      </c>
    </row>
    <row r="50" spans="1:5" ht="13.5" thickBot="1">
      <c r="A50" s="53"/>
      <c r="B50" s="615" t="s">
        <v>645</v>
      </c>
      <c r="C50" s="616">
        <f>SUM(C48:C49)</f>
        <v>121219</v>
      </c>
      <c r="D50" s="616">
        <f>SUM(D48:D49)</f>
        <v>121219</v>
      </c>
      <c r="E50" s="516">
        <f t="shared" si="0"/>
        <v>1</v>
      </c>
    </row>
    <row r="51" spans="1:5" ht="15.75" thickBot="1">
      <c r="A51" s="58"/>
      <c r="B51" s="301" t="s">
        <v>700</v>
      </c>
      <c r="C51" s="321">
        <f>SUM(C46+C47+C50)</f>
        <v>129319</v>
      </c>
      <c r="D51" s="321">
        <f>SUM(D46+D47+D50)</f>
        <v>134138</v>
      </c>
      <c r="E51" s="516">
        <f t="shared" si="0"/>
        <v>1.0372644391002095</v>
      </c>
    </row>
    <row r="52" spans="1:5" ht="12.75">
      <c r="A52" s="15"/>
      <c r="B52" s="296" t="s">
        <v>260</v>
      </c>
      <c r="C52" s="275">
        <v>72516</v>
      </c>
      <c r="D52" s="275">
        <v>74207</v>
      </c>
      <c r="E52" s="513">
        <f t="shared" si="0"/>
        <v>1.0233189916708036</v>
      </c>
    </row>
    <row r="53" spans="1:5" ht="12.75">
      <c r="A53" s="15"/>
      <c r="B53" s="296" t="s">
        <v>261</v>
      </c>
      <c r="C53" s="275">
        <v>19004</v>
      </c>
      <c r="D53" s="275">
        <v>19384</v>
      </c>
      <c r="E53" s="513">
        <f t="shared" si="0"/>
        <v>1.0199957903599242</v>
      </c>
    </row>
    <row r="54" spans="1:5" ht="12.75" customHeight="1">
      <c r="A54" s="15"/>
      <c r="B54" s="296" t="s">
        <v>262</v>
      </c>
      <c r="C54" s="275">
        <v>37799</v>
      </c>
      <c r="D54" s="275">
        <v>40547</v>
      </c>
      <c r="E54" s="513">
        <f t="shared" si="0"/>
        <v>1.0727003359877245</v>
      </c>
    </row>
    <row r="55" spans="1:5" ht="12.75" customHeight="1">
      <c r="A55" s="15"/>
      <c r="B55" s="296" t="s">
        <v>263</v>
      </c>
      <c r="C55" s="275"/>
      <c r="D55" s="275"/>
      <c r="E55" s="513"/>
    </row>
    <row r="56" spans="1:5" ht="12.75" customHeight="1" thickBot="1">
      <c r="A56" s="15"/>
      <c r="B56" s="298" t="s">
        <v>264</v>
      </c>
      <c r="C56" s="316"/>
      <c r="D56" s="316"/>
      <c r="E56" s="514"/>
    </row>
    <row r="57" spans="1:5" ht="12.75" customHeight="1" thickBot="1">
      <c r="A57" s="15"/>
      <c r="B57" s="297" t="s">
        <v>644</v>
      </c>
      <c r="C57" s="320">
        <f>SUM(C52:C56)</f>
        <v>129319</v>
      </c>
      <c r="D57" s="320">
        <f>SUM(D52:D56)</f>
        <v>134138</v>
      </c>
      <c r="E57" s="516">
        <f t="shared" si="0"/>
        <v>1.0372644391002095</v>
      </c>
    </row>
    <row r="58" spans="1:5" ht="12.75" customHeight="1">
      <c r="A58" s="15"/>
      <c r="B58" s="296" t="s">
        <v>265</v>
      </c>
      <c r="C58" s="275"/>
      <c r="D58" s="275"/>
      <c r="E58" s="513"/>
    </row>
    <row r="59" spans="1:5" ht="12.75" customHeight="1">
      <c r="A59" s="15"/>
      <c r="B59" s="296" t="s">
        <v>266</v>
      </c>
      <c r="C59" s="275"/>
      <c r="D59" s="275"/>
      <c r="E59" s="513"/>
    </row>
    <row r="60" spans="1:5" ht="12.75" customHeight="1" thickBot="1">
      <c r="A60" s="15"/>
      <c r="B60" s="299" t="s">
        <v>271</v>
      </c>
      <c r="C60" s="316"/>
      <c r="D60" s="316"/>
      <c r="E60" s="514"/>
    </row>
    <row r="61" spans="1:5" ht="12.75" customHeight="1" thickBot="1">
      <c r="A61" s="15"/>
      <c r="B61" s="300" t="s">
        <v>665</v>
      </c>
      <c r="C61" s="315"/>
      <c r="D61" s="315"/>
      <c r="E61" s="517"/>
    </row>
    <row r="62" spans="1:5" ht="15.75" customHeight="1" thickBot="1">
      <c r="A62" s="51"/>
      <c r="B62" s="302" t="s">
        <v>965</v>
      </c>
      <c r="C62" s="321">
        <f>SUM(C57+C61)</f>
        <v>129319</v>
      </c>
      <c r="D62" s="321">
        <f>SUM(D57+D61)</f>
        <v>134138</v>
      </c>
      <c r="E62" s="516">
        <f t="shared" si="0"/>
        <v>1.0372644391002095</v>
      </c>
    </row>
    <row r="63" spans="1:5" ht="15" customHeight="1">
      <c r="A63" s="303">
        <v>2310</v>
      </c>
      <c r="B63" s="305" t="s">
        <v>273</v>
      </c>
      <c r="C63" s="275"/>
      <c r="D63" s="275"/>
      <c r="E63" s="513"/>
    </row>
    <row r="64" spans="1:5" ht="12.75" customHeight="1">
      <c r="A64" s="53"/>
      <c r="B64" s="54" t="s">
        <v>250</v>
      </c>
      <c r="C64" s="275"/>
      <c r="D64" s="275"/>
      <c r="E64" s="513"/>
    </row>
    <row r="65" spans="1:5" ht="12.75" customHeight="1">
      <c r="A65" s="53"/>
      <c r="B65" s="54" t="s">
        <v>251</v>
      </c>
      <c r="C65" s="275"/>
      <c r="D65" s="275"/>
      <c r="E65" s="513"/>
    </row>
    <row r="66" spans="1:5" ht="12.75" customHeight="1">
      <c r="A66" s="53"/>
      <c r="B66" s="54" t="s">
        <v>252</v>
      </c>
      <c r="C66" s="275"/>
      <c r="D66" s="275"/>
      <c r="E66" s="513"/>
    </row>
    <row r="67" spans="1:5" ht="12.75" customHeight="1">
      <c r="A67" s="53"/>
      <c r="B67" s="54" t="s">
        <v>254</v>
      </c>
      <c r="C67" s="275">
        <v>4687</v>
      </c>
      <c r="D67" s="275">
        <v>4687</v>
      </c>
      <c r="E67" s="513">
        <f t="shared" si="0"/>
        <v>1</v>
      </c>
    </row>
    <row r="68" spans="1:5" ht="12.75" customHeight="1">
      <c r="A68" s="53"/>
      <c r="B68" s="54" t="s">
        <v>255</v>
      </c>
      <c r="C68" s="275">
        <v>1213</v>
      </c>
      <c r="D68" s="275">
        <v>1213</v>
      </c>
      <c r="E68" s="513">
        <f t="shared" si="0"/>
        <v>1</v>
      </c>
    </row>
    <row r="69" spans="1:5" ht="12.75" customHeight="1" thickBot="1">
      <c r="A69" s="53"/>
      <c r="B69" s="59" t="s">
        <v>256</v>
      </c>
      <c r="C69" s="316"/>
      <c r="D69" s="316"/>
      <c r="E69" s="514"/>
    </row>
    <row r="70" spans="1:5" ht="12.75" customHeight="1" thickBot="1">
      <c r="A70" s="53"/>
      <c r="B70" s="223" t="s">
        <v>249</v>
      </c>
      <c r="C70" s="320">
        <f>SUM(C64:C69)</f>
        <v>5900</v>
      </c>
      <c r="D70" s="320">
        <f>SUM(D64:D69)</f>
        <v>5900</v>
      </c>
      <c r="E70" s="516">
        <f t="shared" si="0"/>
        <v>1</v>
      </c>
    </row>
    <row r="71" spans="1:5" ht="12.75" customHeight="1" thickBot="1">
      <c r="A71" s="53"/>
      <c r="B71" s="56" t="s">
        <v>698</v>
      </c>
      <c r="C71" s="277"/>
      <c r="D71" s="277"/>
      <c r="E71" s="517"/>
    </row>
    <row r="72" spans="1:5" ht="12.75" customHeight="1" thickBot="1">
      <c r="A72" s="53"/>
      <c r="B72" s="174" t="s">
        <v>676</v>
      </c>
      <c r="C72" s="277"/>
      <c r="D72" s="277">
        <v>1384</v>
      </c>
      <c r="E72" s="517"/>
    </row>
    <row r="73" spans="1:5" ht="12.75" customHeight="1" thickBot="1">
      <c r="A73" s="53"/>
      <c r="B73" s="611" t="s">
        <v>673</v>
      </c>
      <c r="C73" s="612">
        <f>SUM(C71+C70+C72)</f>
        <v>5900</v>
      </c>
      <c r="D73" s="612">
        <f>SUM(D71+D70+D72)</f>
        <v>7284</v>
      </c>
      <c r="E73" s="516">
        <f t="shared" si="0"/>
        <v>1.2345762711864408</v>
      </c>
    </row>
    <row r="74" spans="1:5" ht="12.75" customHeight="1" thickBot="1">
      <c r="A74" s="53"/>
      <c r="B74" s="613" t="s">
        <v>679</v>
      </c>
      <c r="C74" s="614"/>
      <c r="D74" s="614"/>
      <c r="E74" s="517"/>
    </row>
    <row r="75" spans="1:5" ht="12.75" customHeight="1">
      <c r="A75" s="53"/>
      <c r="B75" s="54" t="s">
        <v>257</v>
      </c>
      <c r="C75" s="275">
        <v>67250</v>
      </c>
      <c r="D75" s="275">
        <v>67250</v>
      </c>
      <c r="E75" s="513">
        <f t="shared" si="0"/>
        <v>1</v>
      </c>
    </row>
    <row r="76" spans="1:5" ht="12.75" customHeight="1" thickBot="1">
      <c r="A76" s="53"/>
      <c r="B76" s="295" t="s">
        <v>258</v>
      </c>
      <c r="C76" s="316">
        <v>3262</v>
      </c>
      <c r="D76" s="316">
        <v>3262</v>
      </c>
      <c r="E76" s="514">
        <f t="shared" si="0"/>
        <v>1</v>
      </c>
    </row>
    <row r="77" spans="1:5" ht="12.75" customHeight="1" thickBot="1">
      <c r="A77" s="53"/>
      <c r="B77" s="615" t="s">
        <v>645</v>
      </c>
      <c r="C77" s="616">
        <f>SUM(C75:C76)</f>
        <v>70512</v>
      </c>
      <c r="D77" s="616">
        <f>SUM(D75:D76)</f>
        <v>70512</v>
      </c>
      <c r="E77" s="516">
        <f aca="true" t="shared" si="1" ref="E77:E138">SUM(D77/C77)</f>
        <v>1</v>
      </c>
    </row>
    <row r="78" spans="1:5" ht="15.75" customHeight="1" thickBot="1">
      <c r="A78" s="58"/>
      <c r="B78" s="301" t="s">
        <v>700</v>
      </c>
      <c r="C78" s="321">
        <f>SUM(C73+C74+C77)</f>
        <v>76412</v>
      </c>
      <c r="D78" s="321">
        <f>SUM(D73+D74+D77)</f>
        <v>77796</v>
      </c>
      <c r="E78" s="516">
        <f t="shared" si="1"/>
        <v>1.0181123383761712</v>
      </c>
    </row>
    <row r="79" spans="1:5" ht="12.75" customHeight="1">
      <c r="A79" s="15"/>
      <c r="B79" s="296" t="s">
        <v>260</v>
      </c>
      <c r="C79" s="275">
        <v>44674</v>
      </c>
      <c r="D79" s="275">
        <v>45131</v>
      </c>
      <c r="E79" s="513">
        <f t="shared" si="1"/>
        <v>1.0102296637865424</v>
      </c>
    </row>
    <row r="80" spans="1:5" ht="12.75" customHeight="1">
      <c r="A80" s="15"/>
      <c r="B80" s="296" t="s">
        <v>261</v>
      </c>
      <c r="C80" s="275">
        <v>11837</v>
      </c>
      <c r="D80" s="275">
        <v>11942</v>
      </c>
      <c r="E80" s="513">
        <f t="shared" si="1"/>
        <v>1.0088704908338262</v>
      </c>
    </row>
    <row r="81" spans="1:5" ht="12.75" customHeight="1">
      <c r="A81" s="15"/>
      <c r="B81" s="296" t="s">
        <v>262</v>
      </c>
      <c r="C81" s="275">
        <v>19901</v>
      </c>
      <c r="D81" s="275">
        <v>20723</v>
      </c>
      <c r="E81" s="513">
        <f t="shared" si="1"/>
        <v>1.0413044570624592</v>
      </c>
    </row>
    <row r="82" spans="1:5" ht="12.75" customHeight="1">
      <c r="A82" s="15"/>
      <c r="B82" s="296" t="s">
        <v>263</v>
      </c>
      <c r="C82" s="275"/>
      <c r="D82" s="275"/>
      <c r="E82" s="513"/>
    </row>
    <row r="83" spans="1:5" ht="12.75" customHeight="1" thickBot="1">
      <c r="A83" s="15"/>
      <c r="B83" s="298" t="s">
        <v>264</v>
      </c>
      <c r="C83" s="316"/>
      <c r="D83" s="316"/>
      <c r="E83" s="514"/>
    </row>
    <row r="84" spans="1:5" ht="12.75" customHeight="1" thickBot="1">
      <c r="A84" s="15"/>
      <c r="B84" s="297" t="s">
        <v>644</v>
      </c>
      <c r="C84" s="320">
        <f>SUM(C79:C83)</f>
        <v>76412</v>
      </c>
      <c r="D84" s="320">
        <f>SUM(D79:D83)</f>
        <v>77796</v>
      </c>
      <c r="E84" s="516">
        <f t="shared" si="1"/>
        <v>1.0181123383761712</v>
      </c>
    </row>
    <row r="85" spans="1:5" ht="12.75" customHeight="1">
      <c r="A85" s="15"/>
      <c r="B85" s="296" t="s">
        <v>265</v>
      </c>
      <c r="C85" s="275"/>
      <c r="D85" s="275"/>
      <c r="E85" s="513"/>
    </row>
    <row r="86" spans="1:5" ht="12.75" customHeight="1">
      <c r="A86" s="15"/>
      <c r="B86" s="296" t="s">
        <v>266</v>
      </c>
      <c r="C86" s="275"/>
      <c r="D86" s="275"/>
      <c r="E86" s="513"/>
    </row>
    <row r="87" spans="1:5" ht="12.75" customHeight="1" thickBot="1">
      <c r="A87" s="15"/>
      <c r="B87" s="299" t="s">
        <v>271</v>
      </c>
      <c r="C87" s="316"/>
      <c r="D87" s="316"/>
      <c r="E87" s="514"/>
    </row>
    <row r="88" spans="1:5" ht="12.75" customHeight="1" thickBot="1">
      <c r="A88" s="15"/>
      <c r="B88" s="300" t="s">
        <v>665</v>
      </c>
      <c r="C88" s="315"/>
      <c r="D88" s="315"/>
      <c r="E88" s="517"/>
    </row>
    <row r="89" spans="1:5" ht="15.75" thickBot="1">
      <c r="A89" s="308"/>
      <c r="B89" s="302" t="s">
        <v>965</v>
      </c>
      <c r="C89" s="321">
        <f>SUM(C84+C88)</f>
        <v>76412</v>
      </c>
      <c r="D89" s="321">
        <f>SUM(D84+D88)</f>
        <v>77796</v>
      </c>
      <c r="E89" s="516">
        <f t="shared" si="1"/>
        <v>1.0181123383761712</v>
      </c>
    </row>
    <row r="90" spans="1:5" ht="15">
      <c r="A90" s="309">
        <v>2315</v>
      </c>
      <c r="B90" s="310" t="s">
        <v>274</v>
      </c>
      <c r="C90" s="275"/>
      <c r="D90" s="275"/>
      <c r="E90" s="513"/>
    </row>
    <row r="91" spans="1:5" ht="12.75">
      <c r="A91" s="307"/>
      <c r="B91" s="54" t="s">
        <v>250</v>
      </c>
      <c r="C91" s="275"/>
      <c r="D91" s="275"/>
      <c r="E91" s="513"/>
    </row>
    <row r="92" spans="1:5" ht="12.75">
      <c r="A92" s="307"/>
      <c r="B92" s="54" t="s">
        <v>251</v>
      </c>
      <c r="C92" s="275"/>
      <c r="D92" s="275"/>
      <c r="E92" s="513"/>
    </row>
    <row r="93" spans="1:5" ht="12.75">
      <c r="A93" s="307"/>
      <c r="B93" s="54" t="s">
        <v>252</v>
      </c>
      <c r="C93" s="275"/>
      <c r="D93" s="275"/>
      <c r="E93" s="513"/>
    </row>
    <row r="94" spans="1:5" ht="12.75">
      <c r="A94" s="307"/>
      <c r="B94" s="54" t="s">
        <v>254</v>
      </c>
      <c r="C94" s="275">
        <v>11653</v>
      </c>
      <c r="D94" s="275">
        <v>11653</v>
      </c>
      <c r="E94" s="513">
        <f t="shared" si="1"/>
        <v>1</v>
      </c>
    </row>
    <row r="95" spans="1:5" ht="12.75">
      <c r="A95" s="307"/>
      <c r="B95" s="54" t="s">
        <v>255</v>
      </c>
      <c r="C95" s="275">
        <v>3146</v>
      </c>
      <c r="D95" s="275">
        <v>3146</v>
      </c>
      <c r="E95" s="513">
        <f t="shared" si="1"/>
        <v>1</v>
      </c>
    </row>
    <row r="96" spans="1:5" ht="13.5" thickBot="1">
      <c r="A96" s="307"/>
      <c r="B96" s="59" t="s">
        <v>256</v>
      </c>
      <c r="C96" s="316"/>
      <c r="D96" s="316"/>
      <c r="E96" s="514"/>
    </row>
    <row r="97" spans="1:5" ht="13.5" thickBot="1">
      <c r="A97" s="307"/>
      <c r="B97" s="223" t="s">
        <v>249</v>
      </c>
      <c r="C97" s="320">
        <f>SUM(C91:C96)</f>
        <v>14799</v>
      </c>
      <c r="D97" s="320">
        <f>SUM(D91:D96)</f>
        <v>14799</v>
      </c>
      <c r="E97" s="516">
        <f t="shared" si="1"/>
        <v>1</v>
      </c>
    </row>
    <row r="98" spans="1:5" ht="13.5" thickBot="1">
      <c r="A98" s="307"/>
      <c r="B98" s="56" t="s">
        <v>698</v>
      </c>
      <c r="C98" s="277"/>
      <c r="D98" s="277"/>
      <c r="E98" s="517"/>
    </row>
    <row r="99" spans="1:5" ht="13.5" thickBot="1">
      <c r="A99" s="307"/>
      <c r="B99" s="174" t="s">
        <v>676</v>
      </c>
      <c r="C99" s="277"/>
      <c r="D99" s="277">
        <v>5126</v>
      </c>
      <c r="E99" s="517"/>
    </row>
    <row r="100" spans="1:5" ht="13.5" thickBot="1">
      <c r="A100" s="307"/>
      <c r="B100" s="611" t="s">
        <v>673</v>
      </c>
      <c r="C100" s="612">
        <f>SUM(C98+C97+C99)</f>
        <v>14799</v>
      </c>
      <c r="D100" s="612">
        <f>SUM(D98+D97+D99)</f>
        <v>19925</v>
      </c>
      <c r="E100" s="516">
        <f t="shared" si="1"/>
        <v>1.346374755051017</v>
      </c>
    </row>
    <row r="101" spans="1:5" ht="13.5" thickBot="1">
      <c r="A101" s="307"/>
      <c r="B101" s="613" t="s">
        <v>679</v>
      </c>
      <c r="C101" s="614"/>
      <c r="D101" s="614"/>
      <c r="E101" s="517"/>
    </row>
    <row r="102" spans="1:5" ht="12.75">
      <c r="A102" s="307"/>
      <c r="B102" s="54" t="s">
        <v>257</v>
      </c>
      <c r="C102" s="275">
        <v>214294</v>
      </c>
      <c r="D102" s="275">
        <v>214294</v>
      </c>
      <c r="E102" s="513">
        <f t="shared" si="1"/>
        <v>1</v>
      </c>
    </row>
    <row r="103" spans="1:5" ht="13.5" thickBot="1">
      <c r="A103" s="307"/>
      <c r="B103" s="295" t="s">
        <v>258</v>
      </c>
      <c r="C103" s="316">
        <v>11688</v>
      </c>
      <c r="D103" s="316">
        <v>11688</v>
      </c>
      <c r="E103" s="514">
        <f t="shared" si="1"/>
        <v>1</v>
      </c>
    </row>
    <row r="104" spans="1:5" ht="13.5" thickBot="1">
      <c r="A104" s="307"/>
      <c r="B104" s="615" t="s">
        <v>645</v>
      </c>
      <c r="C104" s="616">
        <f>SUM(C102:C103)</f>
        <v>225982</v>
      </c>
      <c r="D104" s="616">
        <f>SUM(D102:D103)</f>
        <v>225982</v>
      </c>
      <c r="E104" s="516">
        <f t="shared" si="1"/>
        <v>1</v>
      </c>
    </row>
    <row r="105" spans="1:5" ht="15.75" thickBot="1">
      <c r="A105" s="307"/>
      <c r="B105" s="301" t="s">
        <v>700</v>
      </c>
      <c r="C105" s="321">
        <f>SUM(C100+C101+C104)</f>
        <v>240781</v>
      </c>
      <c r="D105" s="321">
        <f>SUM(D100+D101+D104)</f>
        <v>245907</v>
      </c>
      <c r="E105" s="516">
        <f t="shared" si="1"/>
        <v>1.0212890551995382</v>
      </c>
    </row>
    <row r="106" spans="1:5" ht="12.75">
      <c r="A106" s="306"/>
      <c r="B106" s="296" t="s">
        <v>260</v>
      </c>
      <c r="C106" s="275">
        <v>123451</v>
      </c>
      <c r="D106" s="275">
        <v>124222</v>
      </c>
      <c r="E106" s="513">
        <f t="shared" si="1"/>
        <v>1.0062453929089274</v>
      </c>
    </row>
    <row r="107" spans="1:5" ht="12.75">
      <c r="A107" s="306"/>
      <c r="B107" s="296" t="s">
        <v>261</v>
      </c>
      <c r="C107" s="275">
        <v>32289</v>
      </c>
      <c r="D107" s="275">
        <v>32497</v>
      </c>
      <c r="E107" s="513">
        <f t="shared" si="1"/>
        <v>1.0064418222924216</v>
      </c>
    </row>
    <row r="108" spans="1:5" ht="12.75">
      <c r="A108" s="306"/>
      <c r="B108" s="296" t="s">
        <v>262</v>
      </c>
      <c r="C108" s="275">
        <v>85041</v>
      </c>
      <c r="D108" s="275">
        <v>89188</v>
      </c>
      <c r="E108" s="513">
        <f t="shared" si="1"/>
        <v>1.0487647134911395</v>
      </c>
    </row>
    <row r="109" spans="1:5" ht="12.75">
      <c r="A109" s="306"/>
      <c r="B109" s="296" t="s">
        <v>263</v>
      </c>
      <c r="C109" s="275"/>
      <c r="D109" s="275"/>
      <c r="E109" s="513"/>
    </row>
    <row r="110" spans="1:5" ht="13.5" thickBot="1">
      <c r="A110" s="306"/>
      <c r="B110" s="298" t="s">
        <v>264</v>
      </c>
      <c r="C110" s="316"/>
      <c r="D110" s="316"/>
      <c r="E110" s="514"/>
    </row>
    <row r="111" spans="1:5" ht="13.5" thickBot="1">
      <c r="A111" s="306"/>
      <c r="B111" s="297" t="s">
        <v>644</v>
      </c>
      <c r="C111" s="320">
        <f>SUM(C106:C110)</f>
        <v>240781</v>
      </c>
      <c r="D111" s="320">
        <f>SUM(D106:D110)</f>
        <v>245907</v>
      </c>
      <c r="E111" s="516">
        <f t="shared" si="1"/>
        <v>1.0212890551995382</v>
      </c>
    </row>
    <row r="112" spans="1:5" ht="12.75">
      <c r="A112" s="306"/>
      <c r="B112" s="296" t="s">
        <v>265</v>
      </c>
      <c r="C112" s="275"/>
      <c r="D112" s="275"/>
      <c r="E112" s="513"/>
    </row>
    <row r="113" spans="1:5" ht="12.75">
      <c r="A113" s="306"/>
      <c r="B113" s="296" t="s">
        <v>266</v>
      </c>
      <c r="C113" s="275"/>
      <c r="D113" s="275"/>
      <c r="E113" s="513"/>
    </row>
    <row r="114" spans="1:5" ht="13.5" thickBot="1">
      <c r="A114" s="306"/>
      <c r="B114" s="299" t="s">
        <v>271</v>
      </c>
      <c r="C114" s="316"/>
      <c r="D114" s="316"/>
      <c r="E114" s="514"/>
    </row>
    <row r="115" spans="1:5" ht="13.5" thickBot="1">
      <c r="A115" s="306"/>
      <c r="B115" s="300" t="s">
        <v>665</v>
      </c>
      <c r="C115" s="315"/>
      <c r="D115" s="315"/>
      <c r="E115" s="517"/>
    </row>
    <row r="116" spans="1:5" ht="15.75" thickBot="1">
      <c r="A116" s="308"/>
      <c r="B116" s="302" t="s">
        <v>965</v>
      </c>
      <c r="C116" s="321">
        <f>SUM(C111+C115)</f>
        <v>240781</v>
      </c>
      <c r="D116" s="321">
        <f>SUM(D111+D115)</f>
        <v>245907</v>
      </c>
      <c r="E116" s="516">
        <f t="shared" si="1"/>
        <v>1.0212890551995382</v>
      </c>
    </row>
    <row r="117" spans="1:5" ht="15" customHeight="1">
      <c r="A117" s="309">
        <v>2325</v>
      </c>
      <c r="B117" s="311" t="s">
        <v>275</v>
      </c>
      <c r="C117" s="275"/>
      <c r="D117" s="275"/>
      <c r="E117" s="513"/>
    </row>
    <row r="118" spans="1:5" ht="12.75">
      <c r="A118" s="307"/>
      <c r="B118" s="54" t="s">
        <v>250</v>
      </c>
      <c r="C118" s="275">
        <v>600</v>
      </c>
      <c r="D118" s="275">
        <v>600</v>
      </c>
      <c r="E118" s="513">
        <f t="shared" si="1"/>
        <v>1</v>
      </c>
    </row>
    <row r="119" spans="1:5" ht="12.75">
      <c r="A119" s="307"/>
      <c r="B119" s="54" t="s">
        <v>251</v>
      </c>
      <c r="C119" s="275"/>
      <c r="D119" s="275"/>
      <c r="E119" s="513"/>
    </row>
    <row r="120" spans="1:5" ht="12.75">
      <c r="A120" s="307"/>
      <c r="B120" s="54" t="s">
        <v>252</v>
      </c>
      <c r="C120" s="275"/>
      <c r="D120" s="275"/>
      <c r="E120" s="513"/>
    </row>
    <row r="121" spans="1:5" ht="12.75">
      <c r="A121" s="307"/>
      <c r="B121" s="54" t="s">
        <v>254</v>
      </c>
      <c r="C121" s="275">
        <v>4450</v>
      </c>
      <c r="D121" s="275">
        <v>4450</v>
      </c>
      <c r="E121" s="513">
        <f t="shared" si="1"/>
        <v>1</v>
      </c>
    </row>
    <row r="122" spans="1:5" ht="12.75">
      <c r="A122" s="307"/>
      <c r="B122" s="54" t="s">
        <v>255</v>
      </c>
      <c r="C122" s="275">
        <v>1470</v>
      </c>
      <c r="D122" s="275">
        <v>1470</v>
      </c>
      <c r="E122" s="513">
        <f t="shared" si="1"/>
        <v>1</v>
      </c>
    </row>
    <row r="123" spans="1:5" ht="13.5" thickBot="1">
      <c r="A123" s="307"/>
      <c r="B123" s="59" t="s">
        <v>256</v>
      </c>
      <c r="C123" s="316"/>
      <c r="D123" s="316"/>
      <c r="E123" s="514"/>
    </row>
    <row r="124" spans="1:5" ht="13.5" thickBot="1">
      <c r="A124" s="307"/>
      <c r="B124" s="223" t="s">
        <v>249</v>
      </c>
      <c r="C124" s="320">
        <f>SUM(C118:C123)</f>
        <v>6520</v>
      </c>
      <c r="D124" s="320">
        <f>SUM(D118:D123)</f>
        <v>6520</v>
      </c>
      <c r="E124" s="516">
        <f t="shared" si="1"/>
        <v>1</v>
      </c>
    </row>
    <row r="125" spans="1:5" ht="13.5" thickBot="1">
      <c r="A125" s="307"/>
      <c r="B125" s="56" t="s">
        <v>698</v>
      </c>
      <c r="C125" s="277"/>
      <c r="D125" s="277"/>
      <c r="E125" s="517"/>
    </row>
    <row r="126" spans="1:5" ht="13.5" thickBot="1">
      <c r="A126" s="307"/>
      <c r="B126" s="174" t="s">
        <v>676</v>
      </c>
      <c r="C126" s="277"/>
      <c r="D126" s="277">
        <v>2528</v>
      </c>
      <c r="E126" s="517"/>
    </row>
    <row r="127" spans="1:5" ht="13.5" thickBot="1">
      <c r="A127" s="307"/>
      <c r="B127" s="611" t="s">
        <v>673</v>
      </c>
      <c r="C127" s="612">
        <f>SUM(C125+C124+C126)</f>
        <v>6520</v>
      </c>
      <c r="D127" s="612">
        <f>SUM(D125+D124+D126)</f>
        <v>9048</v>
      </c>
      <c r="E127" s="516">
        <f t="shared" si="1"/>
        <v>1.3877300613496932</v>
      </c>
    </row>
    <row r="128" spans="1:5" ht="13.5" thickBot="1">
      <c r="A128" s="307"/>
      <c r="B128" s="613" t="s">
        <v>679</v>
      </c>
      <c r="C128" s="614"/>
      <c r="D128" s="614"/>
      <c r="E128" s="517"/>
    </row>
    <row r="129" spans="1:5" ht="12.75">
      <c r="A129" s="307"/>
      <c r="B129" s="54" t="s">
        <v>257</v>
      </c>
      <c r="C129" s="275">
        <v>96537</v>
      </c>
      <c r="D129" s="275">
        <v>96537</v>
      </c>
      <c r="E129" s="513">
        <f t="shared" si="1"/>
        <v>1</v>
      </c>
    </row>
    <row r="130" spans="1:5" ht="13.5" thickBot="1">
      <c r="A130" s="307"/>
      <c r="B130" s="295" t="s">
        <v>258</v>
      </c>
      <c r="C130" s="316">
        <v>6250</v>
      </c>
      <c r="D130" s="316">
        <v>6250</v>
      </c>
      <c r="E130" s="514">
        <f t="shared" si="1"/>
        <v>1</v>
      </c>
    </row>
    <row r="131" spans="1:5" ht="13.5" thickBot="1">
      <c r="A131" s="307"/>
      <c r="B131" s="615" t="s">
        <v>645</v>
      </c>
      <c r="C131" s="616">
        <f>SUM(C129:C130)</f>
        <v>102787</v>
      </c>
      <c r="D131" s="616">
        <f>SUM(D129:D130)</f>
        <v>102787</v>
      </c>
      <c r="E131" s="516">
        <f t="shared" si="1"/>
        <v>1</v>
      </c>
    </row>
    <row r="132" spans="1:5" ht="15.75" thickBot="1">
      <c r="A132" s="307"/>
      <c r="B132" s="301" t="s">
        <v>700</v>
      </c>
      <c r="C132" s="321">
        <f>SUM(C127+C128+C131)</f>
        <v>109307</v>
      </c>
      <c r="D132" s="321">
        <f>SUM(D127+D128+D131)</f>
        <v>111835</v>
      </c>
      <c r="E132" s="516">
        <f t="shared" si="1"/>
        <v>1.0231275215676947</v>
      </c>
    </row>
    <row r="133" spans="1:5" ht="12.75">
      <c r="A133" s="306"/>
      <c r="B133" s="296" t="s">
        <v>260</v>
      </c>
      <c r="C133" s="275">
        <v>60324</v>
      </c>
      <c r="D133" s="275">
        <v>60689</v>
      </c>
      <c r="E133" s="513">
        <f t="shared" si="1"/>
        <v>1.0060506597705723</v>
      </c>
    </row>
    <row r="134" spans="1:5" ht="12.75">
      <c r="A134" s="306"/>
      <c r="B134" s="296" t="s">
        <v>261</v>
      </c>
      <c r="C134" s="275">
        <v>15824</v>
      </c>
      <c r="D134" s="275">
        <v>15923</v>
      </c>
      <c r="E134" s="513">
        <f t="shared" si="1"/>
        <v>1.0062563195146612</v>
      </c>
    </row>
    <row r="135" spans="1:5" ht="12.75">
      <c r="A135" s="306"/>
      <c r="B135" s="296" t="s">
        <v>262</v>
      </c>
      <c r="C135" s="275">
        <v>33159</v>
      </c>
      <c r="D135" s="275">
        <v>35223</v>
      </c>
      <c r="E135" s="513">
        <f t="shared" si="1"/>
        <v>1.0622455441961458</v>
      </c>
    </row>
    <row r="136" spans="1:5" ht="12.75">
      <c r="A136" s="306"/>
      <c r="B136" s="296" t="s">
        <v>263</v>
      </c>
      <c r="C136" s="275"/>
      <c r="D136" s="275"/>
      <c r="E136" s="513"/>
    </row>
    <row r="137" spans="1:5" ht="13.5" thickBot="1">
      <c r="A137" s="306"/>
      <c r="B137" s="298" t="s">
        <v>264</v>
      </c>
      <c r="C137" s="316"/>
      <c r="D137" s="316"/>
      <c r="E137" s="514"/>
    </row>
    <row r="138" spans="1:5" ht="13.5" thickBot="1">
      <c r="A138" s="306"/>
      <c r="B138" s="297" t="s">
        <v>644</v>
      </c>
      <c r="C138" s="320">
        <f>SUM(C133:C137)</f>
        <v>109307</v>
      </c>
      <c r="D138" s="320">
        <f>SUM(D133:D137)</f>
        <v>111835</v>
      </c>
      <c r="E138" s="516">
        <f t="shared" si="1"/>
        <v>1.0231275215676947</v>
      </c>
    </row>
    <row r="139" spans="1:5" ht="12.75">
      <c r="A139" s="306"/>
      <c r="B139" s="296" t="s">
        <v>265</v>
      </c>
      <c r="C139" s="275"/>
      <c r="D139" s="275"/>
      <c r="E139" s="513"/>
    </row>
    <row r="140" spans="1:5" ht="12.75">
      <c r="A140" s="306"/>
      <c r="B140" s="296" t="s">
        <v>266</v>
      </c>
      <c r="C140" s="275"/>
      <c r="D140" s="275"/>
      <c r="E140" s="513"/>
    </row>
    <row r="141" spans="1:5" ht="13.5" thickBot="1">
      <c r="A141" s="306"/>
      <c r="B141" s="299" t="s">
        <v>271</v>
      </c>
      <c r="C141" s="316"/>
      <c r="D141" s="316"/>
      <c r="E141" s="514"/>
    </row>
    <row r="142" spans="1:5" ht="13.5" thickBot="1">
      <c r="A142" s="306"/>
      <c r="B142" s="300" t="s">
        <v>665</v>
      </c>
      <c r="C142" s="315"/>
      <c r="D142" s="315"/>
      <c r="E142" s="517"/>
    </row>
    <row r="143" spans="1:5" ht="15.75" thickBot="1">
      <c r="A143" s="308"/>
      <c r="B143" s="302" t="s">
        <v>965</v>
      </c>
      <c r="C143" s="321">
        <f>SUM(C138+C142)</f>
        <v>109307</v>
      </c>
      <c r="D143" s="321">
        <f>SUM(D138+D142)</f>
        <v>111835</v>
      </c>
      <c r="E143" s="516">
        <f>SUM(D143/C143)</f>
        <v>1.0231275215676947</v>
      </c>
    </row>
    <row r="144" spans="1:5" ht="15">
      <c r="A144" s="309">
        <v>2330</v>
      </c>
      <c r="B144" s="310" t="s">
        <v>276</v>
      </c>
      <c r="C144" s="275"/>
      <c r="D144" s="275"/>
      <c r="E144" s="513"/>
    </row>
    <row r="145" spans="1:5" ht="12.75">
      <c r="A145" s="307"/>
      <c r="B145" s="54" t="s">
        <v>250</v>
      </c>
      <c r="C145" s="275"/>
      <c r="D145" s="275"/>
      <c r="E145" s="513"/>
    </row>
    <row r="146" spans="1:5" ht="12.75">
      <c r="A146" s="307"/>
      <c r="B146" s="54" t="s">
        <v>251</v>
      </c>
      <c r="C146" s="275"/>
      <c r="D146" s="275"/>
      <c r="E146" s="513"/>
    </row>
    <row r="147" spans="1:5" ht="12.75">
      <c r="A147" s="307"/>
      <c r="B147" s="54" t="s">
        <v>252</v>
      </c>
      <c r="C147" s="275">
        <v>550</v>
      </c>
      <c r="D147" s="275">
        <v>550</v>
      </c>
      <c r="E147" s="513">
        <f>SUM(D147/C147)</f>
        <v>1</v>
      </c>
    </row>
    <row r="148" spans="1:5" ht="12.75">
      <c r="A148" s="307"/>
      <c r="B148" s="54" t="s">
        <v>254</v>
      </c>
      <c r="C148" s="275">
        <v>4710</v>
      </c>
      <c r="D148" s="275">
        <v>4710</v>
      </c>
      <c r="E148" s="513">
        <f>SUM(D148/C148)</f>
        <v>1</v>
      </c>
    </row>
    <row r="149" spans="1:5" ht="12.75">
      <c r="A149" s="307"/>
      <c r="B149" s="54" t="s">
        <v>255</v>
      </c>
      <c r="C149" s="275">
        <v>1131</v>
      </c>
      <c r="D149" s="275">
        <v>1131</v>
      </c>
      <c r="E149" s="513">
        <f>SUM(D149/C149)</f>
        <v>1</v>
      </c>
    </row>
    <row r="150" spans="1:5" ht="13.5" thickBot="1">
      <c r="A150" s="307"/>
      <c r="B150" s="59" t="s">
        <v>256</v>
      </c>
      <c r="C150" s="316"/>
      <c r="D150" s="316"/>
      <c r="E150" s="514"/>
    </row>
    <row r="151" spans="1:5" ht="13.5" thickBot="1">
      <c r="A151" s="307"/>
      <c r="B151" s="223" t="s">
        <v>249</v>
      </c>
      <c r="C151" s="320">
        <f>SUM(C145:C150)</f>
        <v>6391</v>
      </c>
      <c r="D151" s="320">
        <f>SUM(D145:D150)</f>
        <v>6391</v>
      </c>
      <c r="E151" s="516">
        <f>SUM(D151/C151)</f>
        <v>1</v>
      </c>
    </row>
    <row r="152" spans="1:5" ht="13.5" thickBot="1">
      <c r="A152" s="307"/>
      <c r="B152" s="56" t="s">
        <v>698</v>
      </c>
      <c r="C152" s="277"/>
      <c r="D152" s="277"/>
      <c r="E152" s="517"/>
    </row>
    <row r="153" spans="1:5" ht="13.5" thickBot="1">
      <c r="A153" s="307"/>
      <c r="B153" s="174" t="s">
        <v>676</v>
      </c>
      <c r="C153" s="277"/>
      <c r="D153" s="277">
        <v>986</v>
      </c>
      <c r="E153" s="517"/>
    </row>
    <row r="154" spans="1:5" ht="13.5" thickBot="1">
      <c r="A154" s="307"/>
      <c r="B154" s="611" t="s">
        <v>673</v>
      </c>
      <c r="C154" s="612">
        <f>SUM(C152+C151+C153)</f>
        <v>6391</v>
      </c>
      <c r="D154" s="612">
        <f>SUM(D152+D151+D153)</f>
        <v>7377</v>
      </c>
      <c r="E154" s="516">
        <f>SUM(D154/C154)</f>
        <v>1.1542794554842748</v>
      </c>
    </row>
    <row r="155" spans="1:5" ht="13.5" thickBot="1">
      <c r="A155" s="307"/>
      <c r="B155" s="613" t="s">
        <v>679</v>
      </c>
      <c r="C155" s="614"/>
      <c r="D155" s="614"/>
      <c r="E155" s="517"/>
    </row>
    <row r="156" spans="1:5" ht="12.75">
      <c r="A156" s="307"/>
      <c r="B156" s="54" t="s">
        <v>257</v>
      </c>
      <c r="C156" s="275">
        <v>94634</v>
      </c>
      <c r="D156" s="275">
        <v>94634</v>
      </c>
      <c r="E156" s="513">
        <f aca="true" t="shared" si="2" ref="E156:E162">SUM(D156/C156)</f>
        <v>1</v>
      </c>
    </row>
    <row r="157" spans="1:5" ht="13.5" thickBot="1">
      <c r="A157" s="307"/>
      <c r="B157" s="295" t="s">
        <v>258</v>
      </c>
      <c r="C157" s="316">
        <v>5000</v>
      </c>
      <c r="D157" s="316">
        <v>5000</v>
      </c>
      <c r="E157" s="514">
        <f t="shared" si="2"/>
        <v>1</v>
      </c>
    </row>
    <row r="158" spans="1:5" ht="13.5" thickBot="1">
      <c r="A158" s="307"/>
      <c r="B158" s="615" t="s">
        <v>645</v>
      </c>
      <c r="C158" s="616">
        <f>SUM(C156:C157)</f>
        <v>99634</v>
      </c>
      <c r="D158" s="616">
        <f>SUM(D156:D157)</f>
        <v>99634</v>
      </c>
      <c r="E158" s="516">
        <f t="shared" si="2"/>
        <v>1</v>
      </c>
    </row>
    <row r="159" spans="1:5" ht="15.75" thickBot="1">
      <c r="A159" s="307"/>
      <c r="B159" s="301" t="s">
        <v>700</v>
      </c>
      <c r="C159" s="321">
        <f>SUM(C154+C155+C158)</f>
        <v>106025</v>
      </c>
      <c r="D159" s="321">
        <f>SUM(D154+D155+D158)</f>
        <v>107011</v>
      </c>
      <c r="E159" s="516">
        <f t="shared" si="2"/>
        <v>1.0092996934685217</v>
      </c>
    </row>
    <row r="160" spans="1:5" ht="12.75">
      <c r="A160" s="306"/>
      <c r="B160" s="296" t="s">
        <v>260</v>
      </c>
      <c r="C160" s="275">
        <v>54651</v>
      </c>
      <c r="D160" s="275">
        <v>54993</v>
      </c>
      <c r="E160" s="513">
        <f t="shared" si="2"/>
        <v>1.0062578909809519</v>
      </c>
    </row>
    <row r="161" spans="1:5" ht="12.75">
      <c r="A161" s="306"/>
      <c r="B161" s="296" t="s">
        <v>261</v>
      </c>
      <c r="C161" s="275">
        <v>14307</v>
      </c>
      <c r="D161" s="275">
        <v>14398</v>
      </c>
      <c r="E161" s="513">
        <f t="shared" si="2"/>
        <v>1.0063605228209966</v>
      </c>
    </row>
    <row r="162" spans="1:5" ht="12.75">
      <c r="A162" s="306"/>
      <c r="B162" s="296" t="s">
        <v>262</v>
      </c>
      <c r="C162" s="275">
        <v>37067</v>
      </c>
      <c r="D162" s="275">
        <v>37620</v>
      </c>
      <c r="E162" s="513">
        <f t="shared" si="2"/>
        <v>1.0149189305851567</v>
      </c>
    </row>
    <row r="163" spans="1:5" ht="12.75">
      <c r="A163" s="306"/>
      <c r="B163" s="296" t="s">
        <v>263</v>
      </c>
      <c r="C163" s="275"/>
      <c r="D163" s="275"/>
      <c r="E163" s="513"/>
    </row>
    <row r="164" spans="1:5" ht="13.5" thickBot="1">
      <c r="A164" s="306"/>
      <c r="B164" s="298" t="s">
        <v>264</v>
      </c>
      <c r="C164" s="316"/>
      <c r="D164" s="316"/>
      <c r="E164" s="514"/>
    </row>
    <row r="165" spans="1:5" ht="13.5" thickBot="1">
      <c r="A165" s="306"/>
      <c r="B165" s="297" t="s">
        <v>644</v>
      </c>
      <c r="C165" s="320">
        <f>SUM(C160:C164)</f>
        <v>106025</v>
      </c>
      <c r="D165" s="320">
        <f>SUM(D160:D164)</f>
        <v>107011</v>
      </c>
      <c r="E165" s="516">
        <f>SUM(D165/C165)</f>
        <v>1.0092996934685217</v>
      </c>
    </row>
    <row r="166" spans="1:5" ht="12.75">
      <c r="A166" s="306"/>
      <c r="B166" s="296" t="s">
        <v>265</v>
      </c>
      <c r="C166" s="275"/>
      <c r="D166" s="275"/>
      <c r="E166" s="513"/>
    </row>
    <row r="167" spans="1:5" ht="12.75">
      <c r="A167" s="306"/>
      <c r="B167" s="296" t="s">
        <v>266</v>
      </c>
      <c r="C167" s="275"/>
      <c r="D167" s="275"/>
      <c r="E167" s="513"/>
    </row>
    <row r="168" spans="1:5" ht="13.5" thickBot="1">
      <c r="A168" s="306"/>
      <c r="B168" s="299" t="s">
        <v>271</v>
      </c>
      <c r="C168" s="316"/>
      <c r="D168" s="316"/>
      <c r="E168" s="514"/>
    </row>
    <row r="169" spans="1:5" ht="13.5" thickBot="1">
      <c r="A169" s="306"/>
      <c r="B169" s="300" t="s">
        <v>665</v>
      </c>
      <c r="C169" s="315"/>
      <c r="D169" s="315"/>
      <c r="E169" s="517"/>
    </row>
    <row r="170" spans="1:5" ht="15.75" thickBot="1">
      <c r="A170" s="308"/>
      <c r="B170" s="302" t="s">
        <v>965</v>
      </c>
      <c r="C170" s="321">
        <f>SUM(C165+C169)</f>
        <v>106025</v>
      </c>
      <c r="D170" s="321">
        <f>SUM(D165+D169)</f>
        <v>107011</v>
      </c>
      <c r="E170" s="516">
        <f>SUM(D170/C170)</f>
        <v>1.0092996934685217</v>
      </c>
    </row>
    <row r="171" spans="1:5" ht="15">
      <c r="A171" s="312">
        <v>2335</v>
      </c>
      <c r="B171" s="310" t="s">
        <v>277</v>
      </c>
      <c r="C171" s="275"/>
      <c r="D171" s="275"/>
      <c r="E171" s="513"/>
    </row>
    <row r="172" spans="1:5" ht="12.75">
      <c r="A172" s="307"/>
      <c r="B172" s="54" t="s">
        <v>250</v>
      </c>
      <c r="C172" s="275"/>
      <c r="D172" s="275"/>
      <c r="E172" s="513"/>
    </row>
    <row r="173" spans="1:5" ht="12.75">
      <c r="A173" s="307"/>
      <c r="B173" s="54" t="s">
        <v>251</v>
      </c>
      <c r="C173" s="275"/>
      <c r="D173" s="275"/>
      <c r="E173" s="513"/>
    </row>
    <row r="174" spans="1:5" ht="12.75">
      <c r="A174" s="307"/>
      <c r="B174" s="54" t="s">
        <v>252</v>
      </c>
      <c r="C174" s="275"/>
      <c r="D174" s="275"/>
      <c r="E174" s="513"/>
    </row>
    <row r="175" spans="1:5" ht="12.75">
      <c r="A175" s="307"/>
      <c r="B175" s="54" t="s">
        <v>254</v>
      </c>
      <c r="C175" s="275">
        <v>4829</v>
      </c>
      <c r="D175" s="275">
        <v>4829</v>
      </c>
      <c r="E175" s="513">
        <f>SUM(D175/C175)</f>
        <v>1</v>
      </c>
    </row>
    <row r="176" spans="1:5" ht="12.75">
      <c r="A176" s="307"/>
      <c r="B176" s="54" t="s">
        <v>255</v>
      </c>
      <c r="C176" s="275">
        <v>1251</v>
      </c>
      <c r="D176" s="275">
        <v>1251</v>
      </c>
      <c r="E176" s="513">
        <f>SUM(D176/C176)</f>
        <v>1</v>
      </c>
    </row>
    <row r="177" spans="1:5" ht="13.5" thickBot="1">
      <c r="A177" s="307"/>
      <c r="B177" s="59" t="s">
        <v>256</v>
      </c>
      <c r="C177" s="316"/>
      <c r="D177" s="316"/>
      <c r="E177" s="514"/>
    </row>
    <row r="178" spans="1:5" ht="13.5" thickBot="1">
      <c r="A178" s="307"/>
      <c r="B178" s="223" t="s">
        <v>249</v>
      </c>
      <c r="C178" s="320">
        <f>SUM(C172:C177)</f>
        <v>6080</v>
      </c>
      <c r="D178" s="320">
        <f>SUM(D172:D177)</f>
        <v>6080</v>
      </c>
      <c r="E178" s="516">
        <f>SUM(D178/C178)</f>
        <v>1</v>
      </c>
    </row>
    <row r="179" spans="1:5" ht="13.5" thickBot="1">
      <c r="A179" s="307"/>
      <c r="B179" s="56" t="s">
        <v>698</v>
      </c>
      <c r="C179" s="277"/>
      <c r="D179" s="277"/>
      <c r="E179" s="517"/>
    </row>
    <row r="180" spans="1:5" ht="13.5" thickBot="1">
      <c r="A180" s="307"/>
      <c r="B180" s="174" t="s">
        <v>676</v>
      </c>
      <c r="C180" s="277"/>
      <c r="D180" s="277">
        <v>2585</v>
      </c>
      <c r="E180" s="517"/>
    </row>
    <row r="181" spans="1:5" ht="13.5" thickBot="1">
      <c r="A181" s="307"/>
      <c r="B181" s="611" t="s">
        <v>673</v>
      </c>
      <c r="C181" s="612">
        <f>SUM(C179+C178+C180)</f>
        <v>6080</v>
      </c>
      <c r="D181" s="612">
        <f>SUM(D179+D178+D180)</f>
        <v>8665</v>
      </c>
      <c r="E181" s="516">
        <f>SUM(D181/C181)</f>
        <v>1.4251644736842106</v>
      </c>
    </row>
    <row r="182" spans="1:5" ht="13.5" thickBot="1">
      <c r="A182" s="307"/>
      <c r="B182" s="613" t="s">
        <v>679</v>
      </c>
      <c r="C182" s="614"/>
      <c r="D182" s="614"/>
      <c r="E182" s="517"/>
    </row>
    <row r="183" spans="1:5" ht="12.75">
      <c r="A183" s="307"/>
      <c r="B183" s="54" t="s">
        <v>257</v>
      </c>
      <c r="C183" s="275">
        <v>48566</v>
      </c>
      <c r="D183" s="275">
        <v>48566</v>
      </c>
      <c r="E183" s="513">
        <f aca="true" t="shared" si="3" ref="E183:E189">SUM(D183/C183)</f>
        <v>1</v>
      </c>
    </row>
    <row r="184" spans="1:5" ht="13.5" thickBot="1">
      <c r="A184" s="307"/>
      <c r="B184" s="295" t="s">
        <v>258</v>
      </c>
      <c r="C184" s="316">
        <v>2615</v>
      </c>
      <c r="D184" s="316">
        <v>2615</v>
      </c>
      <c r="E184" s="514">
        <f t="shared" si="3"/>
        <v>1</v>
      </c>
    </row>
    <row r="185" spans="1:5" ht="13.5" thickBot="1">
      <c r="A185" s="307"/>
      <c r="B185" s="615" t="s">
        <v>645</v>
      </c>
      <c r="C185" s="616">
        <f>SUM(C183:C184)</f>
        <v>51181</v>
      </c>
      <c r="D185" s="616">
        <f>SUM(D183:D184)</f>
        <v>51181</v>
      </c>
      <c r="E185" s="516">
        <f t="shared" si="3"/>
        <v>1</v>
      </c>
    </row>
    <row r="186" spans="1:5" ht="15.75" thickBot="1">
      <c r="A186" s="307"/>
      <c r="B186" s="301" t="s">
        <v>700</v>
      </c>
      <c r="C186" s="321">
        <f>SUM(C181+C182+C185)</f>
        <v>57261</v>
      </c>
      <c r="D186" s="321">
        <f>SUM(D181+D182+D185)</f>
        <v>59846</v>
      </c>
      <c r="E186" s="516">
        <f t="shared" si="3"/>
        <v>1.0451441644400203</v>
      </c>
    </row>
    <row r="187" spans="1:5" ht="12.75">
      <c r="A187" s="306"/>
      <c r="B187" s="296" t="s">
        <v>260</v>
      </c>
      <c r="C187" s="275">
        <v>30837</v>
      </c>
      <c r="D187" s="275">
        <v>31207</v>
      </c>
      <c r="E187" s="513">
        <f t="shared" si="3"/>
        <v>1.0119985731426533</v>
      </c>
    </row>
    <row r="188" spans="1:5" ht="12.75">
      <c r="A188" s="306"/>
      <c r="B188" s="296" t="s">
        <v>261</v>
      </c>
      <c r="C188" s="275">
        <v>8148</v>
      </c>
      <c r="D188" s="275">
        <v>8239</v>
      </c>
      <c r="E188" s="513">
        <f t="shared" si="3"/>
        <v>1.011168384879725</v>
      </c>
    </row>
    <row r="189" spans="1:5" ht="12.75">
      <c r="A189" s="306"/>
      <c r="B189" s="296" t="s">
        <v>262</v>
      </c>
      <c r="C189" s="275">
        <v>18276</v>
      </c>
      <c r="D189" s="275">
        <v>20400</v>
      </c>
      <c r="E189" s="513">
        <f t="shared" si="3"/>
        <v>1.1162179908076166</v>
      </c>
    </row>
    <row r="190" spans="1:5" ht="12.75">
      <c r="A190" s="306"/>
      <c r="B190" s="296" t="s">
        <v>263</v>
      </c>
      <c r="C190" s="275"/>
      <c r="D190" s="275"/>
      <c r="E190" s="513"/>
    </row>
    <row r="191" spans="1:5" ht="13.5" thickBot="1">
      <c r="A191" s="306"/>
      <c r="B191" s="298" t="s">
        <v>264</v>
      </c>
      <c r="C191" s="316"/>
      <c r="D191" s="316"/>
      <c r="E191" s="514"/>
    </row>
    <row r="192" spans="1:5" ht="13.5" thickBot="1">
      <c r="A192" s="306"/>
      <c r="B192" s="297" t="s">
        <v>644</v>
      </c>
      <c r="C192" s="320">
        <f>SUM(C187:C191)</f>
        <v>57261</v>
      </c>
      <c r="D192" s="320">
        <f>SUM(D187:D191)</f>
        <v>59846</v>
      </c>
      <c r="E192" s="516">
        <f>SUM(D192/C192)</f>
        <v>1.0451441644400203</v>
      </c>
    </row>
    <row r="193" spans="1:5" ht="12.75">
      <c r="A193" s="306"/>
      <c r="B193" s="296" t="s">
        <v>265</v>
      </c>
      <c r="C193" s="275"/>
      <c r="D193" s="275"/>
      <c r="E193" s="513"/>
    </row>
    <row r="194" spans="1:5" ht="12.75">
      <c r="A194" s="306"/>
      <c r="B194" s="296" t="s">
        <v>266</v>
      </c>
      <c r="C194" s="275"/>
      <c r="D194" s="275"/>
      <c r="E194" s="513"/>
    </row>
    <row r="195" spans="1:5" ht="13.5" thickBot="1">
      <c r="A195" s="306"/>
      <c r="B195" s="299" t="s">
        <v>271</v>
      </c>
      <c r="C195" s="316"/>
      <c r="D195" s="316"/>
      <c r="E195" s="514"/>
    </row>
    <row r="196" spans="1:5" ht="13.5" thickBot="1">
      <c r="A196" s="306"/>
      <c r="B196" s="300" t="s">
        <v>665</v>
      </c>
      <c r="C196" s="315"/>
      <c r="D196" s="315"/>
      <c r="E196" s="517"/>
    </row>
    <row r="197" spans="1:5" ht="15.75" thickBot="1">
      <c r="A197" s="308"/>
      <c r="B197" s="302" t="s">
        <v>965</v>
      </c>
      <c r="C197" s="321">
        <f>SUM(C192+C196)</f>
        <v>57261</v>
      </c>
      <c r="D197" s="321">
        <f>SUM(D192+D196)</f>
        <v>59846</v>
      </c>
      <c r="E197" s="516">
        <f>SUM(D197/C197)</f>
        <v>1.0451441644400203</v>
      </c>
    </row>
    <row r="198" spans="1:5" ht="15">
      <c r="A198" s="309">
        <v>2345</v>
      </c>
      <c r="B198" s="313" t="s">
        <v>278</v>
      </c>
      <c r="C198" s="275"/>
      <c r="D198" s="275"/>
      <c r="E198" s="513"/>
    </row>
    <row r="199" spans="1:5" ht="12.75">
      <c r="A199" s="307"/>
      <c r="B199" s="54" t="s">
        <v>250</v>
      </c>
      <c r="C199" s="275"/>
      <c r="D199" s="275"/>
      <c r="E199" s="513"/>
    </row>
    <row r="200" spans="1:5" ht="12.75">
      <c r="A200" s="307"/>
      <c r="B200" s="54" t="s">
        <v>251</v>
      </c>
      <c r="C200" s="275"/>
      <c r="D200" s="275"/>
      <c r="E200" s="513"/>
    </row>
    <row r="201" spans="1:5" ht="12.75">
      <c r="A201" s="307"/>
      <c r="B201" s="54" t="s">
        <v>252</v>
      </c>
      <c r="C201" s="275"/>
      <c r="D201" s="275"/>
      <c r="E201" s="513"/>
    </row>
    <row r="202" spans="1:5" ht="12.75">
      <c r="A202" s="307"/>
      <c r="B202" s="54" t="s">
        <v>254</v>
      </c>
      <c r="C202" s="275">
        <v>5004</v>
      </c>
      <c r="D202" s="275">
        <v>5004</v>
      </c>
      <c r="E202" s="513">
        <f>SUM(D202/C202)</f>
        <v>1</v>
      </c>
    </row>
    <row r="203" spans="1:5" ht="12.75">
      <c r="A203" s="307"/>
      <c r="B203" s="54" t="s">
        <v>255</v>
      </c>
      <c r="C203" s="275">
        <v>1312</v>
      </c>
      <c r="D203" s="275">
        <v>1312</v>
      </c>
      <c r="E203" s="513">
        <f>SUM(D203/C203)</f>
        <v>1</v>
      </c>
    </row>
    <row r="204" spans="1:5" ht="13.5" thickBot="1">
      <c r="A204" s="307"/>
      <c r="B204" s="59" t="s">
        <v>256</v>
      </c>
      <c r="C204" s="316"/>
      <c r="D204" s="316"/>
      <c r="E204" s="514"/>
    </row>
    <row r="205" spans="1:5" ht="13.5" thickBot="1">
      <c r="A205" s="307"/>
      <c r="B205" s="223" t="s">
        <v>249</v>
      </c>
      <c r="C205" s="320">
        <f>SUM(C199:C204)</f>
        <v>6316</v>
      </c>
      <c r="D205" s="320">
        <f>SUM(D199:D204)</f>
        <v>6316</v>
      </c>
      <c r="E205" s="516">
        <f aca="true" t="shared" si="4" ref="E205:E268">SUM(D205/C205)</f>
        <v>1</v>
      </c>
    </row>
    <row r="206" spans="1:5" ht="13.5" thickBot="1">
      <c r="A206" s="307"/>
      <c r="B206" s="56" t="s">
        <v>698</v>
      </c>
      <c r="C206" s="277"/>
      <c r="D206" s="277"/>
      <c r="E206" s="517"/>
    </row>
    <row r="207" spans="1:5" ht="13.5" thickBot="1">
      <c r="A207" s="307"/>
      <c r="B207" s="174" t="s">
        <v>676</v>
      </c>
      <c r="C207" s="277"/>
      <c r="D207" s="277">
        <v>2143</v>
      </c>
      <c r="E207" s="517"/>
    </row>
    <row r="208" spans="1:5" ht="13.5" thickBot="1">
      <c r="A208" s="307"/>
      <c r="B208" s="611" t="s">
        <v>673</v>
      </c>
      <c r="C208" s="612">
        <f>SUM(C206+C205+C207)</f>
        <v>6316</v>
      </c>
      <c r="D208" s="612">
        <f>SUM(D206+D205+D207)</f>
        <v>8459</v>
      </c>
      <c r="E208" s="516">
        <f t="shared" si="4"/>
        <v>1.3392970234325523</v>
      </c>
    </row>
    <row r="209" spans="1:5" ht="13.5" thickBot="1">
      <c r="A209" s="307"/>
      <c r="B209" s="613" t="s">
        <v>679</v>
      </c>
      <c r="C209" s="614"/>
      <c r="D209" s="614"/>
      <c r="E209" s="517"/>
    </row>
    <row r="210" spans="1:5" ht="12.75">
      <c r="A210" s="307"/>
      <c r="B210" s="54" t="s">
        <v>257</v>
      </c>
      <c r="C210" s="275">
        <v>47971</v>
      </c>
      <c r="D210" s="275">
        <v>47971</v>
      </c>
      <c r="E210" s="513">
        <f t="shared" si="4"/>
        <v>1</v>
      </c>
    </row>
    <row r="211" spans="1:5" ht="13.5" thickBot="1">
      <c r="A211" s="307"/>
      <c r="B211" s="295" t="s">
        <v>258</v>
      </c>
      <c r="C211" s="316">
        <v>2129</v>
      </c>
      <c r="D211" s="316">
        <v>2129</v>
      </c>
      <c r="E211" s="514">
        <f t="shared" si="4"/>
        <v>1</v>
      </c>
    </row>
    <row r="212" spans="1:5" ht="13.5" thickBot="1">
      <c r="A212" s="307"/>
      <c r="B212" s="615" t="s">
        <v>645</v>
      </c>
      <c r="C212" s="616">
        <f>SUM(C210:C211)</f>
        <v>50100</v>
      </c>
      <c r="D212" s="616">
        <f>SUM(D210:D211)</f>
        <v>50100</v>
      </c>
      <c r="E212" s="516">
        <f t="shared" si="4"/>
        <v>1</v>
      </c>
    </row>
    <row r="213" spans="1:5" ht="15.75" thickBot="1">
      <c r="A213" s="307"/>
      <c r="B213" s="301" t="s">
        <v>700</v>
      </c>
      <c r="C213" s="321">
        <f>SUM(C208+C209+C212)</f>
        <v>56416</v>
      </c>
      <c r="D213" s="321">
        <f>SUM(D208+D209+D212)</f>
        <v>58559</v>
      </c>
      <c r="E213" s="516">
        <f t="shared" si="4"/>
        <v>1.0379856778218945</v>
      </c>
    </row>
    <row r="214" spans="1:5" ht="12.75">
      <c r="A214" s="306"/>
      <c r="B214" s="296" t="s">
        <v>260</v>
      </c>
      <c r="C214" s="275">
        <v>31076</v>
      </c>
      <c r="D214" s="275">
        <v>31391</v>
      </c>
      <c r="E214" s="513">
        <f t="shared" si="4"/>
        <v>1.0101364396962287</v>
      </c>
    </row>
    <row r="215" spans="1:5" ht="12.75">
      <c r="A215" s="306"/>
      <c r="B215" s="296" t="s">
        <v>261</v>
      </c>
      <c r="C215" s="275">
        <v>8368</v>
      </c>
      <c r="D215" s="275">
        <v>8453</v>
      </c>
      <c r="E215" s="513">
        <f t="shared" si="4"/>
        <v>1.0101577437858509</v>
      </c>
    </row>
    <row r="216" spans="1:5" ht="12.75">
      <c r="A216" s="306"/>
      <c r="B216" s="296" t="s">
        <v>262</v>
      </c>
      <c r="C216" s="275">
        <v>16972</v>
      </c>
      <c r="D216" s="275">
        <v>18715</v>
      </c>
      <c r="E216" s="513">
        <f t="shared" si="4"/>
        <v>1.1026985623379684</v>
      </c>
    </row>
    <row r="217" spans="1:5" ht="12.75">
      <c r="A217" s="306"/>
      <c r="B217" s="296" t="s">
        <v>263</v>
      </c>
      <c r="C217" s="275"/>
      <c r="D217" s="275"/>
      <c r="E217" s="513"/>
    </row>
    <row r="218" spans="1:5" ht="13.5" thickBot="1">
      <c r="A218" s="306"/>
      <c r="B218" s="298" t="s">
        <v>264</v>
      </c>
      <c r="C218" s="316"/>
      <c r="D218" s="316"/>
      <c r="E218" s="514"/>
    </row>
    <row r="219" spans="1:5" ht="13.5" thickBot="1">
      <c r="A219" s="306"/>
      <c r="B219" s="297" t="s">
        <v>644</v>
      </c>
      <c r="C219" s="320">
        <f>SUM(C214:C218)</f>
        <v>56416</v>
      </c>
      <c r="D219" s="320">
        <f>SUM(D214:D218)</f>
        <v>58559</v>
      </c>
      <c r="E219" s="516">
        <f t="shared" si="4"/>
        <v>1.0379856778218945</v>
      </c>
    </row>
    <row r="220" spans="1:5" ht="12.75">
      <c r="A220" s="306"/>
      <c r="B220" s="296" t="s">
        <v>265</v>
      </c>
      <c r="C220" s="275"/>
      <c r="D220" s="275"/>
      <c r="E220" s="513"/>
    </row>
    <row r="221" spans="1:5" ht="12.75">
      <c r="A221" s="306"/>
      <c r="B221" s="296" t="s">
        <v>266</v>
      </c>
      <c r="C221" s="275"/>
      <c r="D221" s="275"/>
      <c r="E221" s="513"/>
    </row>
    <row r="222" spans="1:5" ht="13.5" thickBot="1">
      <c r="A222" s="306"/>
      <c r="B222" s="299" t="s">
        <v>271</v>
      </c>
      <c r="C222" s="316"/>
      <c r="D222" s="316"/>
      <c r="E222" s="514"/>
    </row>
    <row r="223" spans="1:5" ht="13.5" thickBot="1">
      <c r="A223" s="306"/>
      <c r="B223" s="300" t="s">
        <v>665</v>
      </c>
      <c r="C223" s="315"/>
      <c r="D223" s="315"/>
      <c r="E223" s="517"/>
    </row>
    <row r="224" spans="1:5" ht="15.75" thickBot="1">
      <c r="A224" s="308"/>
      <c r="B224" s="302" t="s">
        <v>965</v>
      </c>
      <c r="C224" s="321">
        <f>SUM(C219+C223)</f>
        <v>56416</v>
      </c>
      <c r="D224" s="321">
        <f>SUM(D219+D223)</f>
        <v>58559</v>
      </c>
      <c r="E224" s="516">
        <f t="shared" si="4"/>
        <v>1.0379856778218945</v>
      </c>
    </row>
    <row r="225" spans="1:5" ht="15">
      <c r="A225" s="309">
        <v>2360</v>
      </c>
      <c r="B225" s="311" t="s">
        <v>279</v>
      </c>
      <c r="C225" s="275"/>
      <c r="D225" s="275"/>
      <c r="E225" s="513"/>
    </row>
    <row r="226" spans="1:5" ht="12.75">
      <c r="A226" s="307"/>
      <c r="B226" s="54" t="s">
        <v>250</v>
      </c>
      <c r="C226" s="275"/>
      <c r="D226" s="275"/>
      <c r="E226" s="513"/>
    </row>
    <row r="227" spans="1:5" ht="12.75">
      <c r="A227" s="307"/>
      <c r="B227" s="54" t="s">
        <v>251</v>
      </c>
      <c r="C227" s="275"/>
      <c r="D227" s="275"/>
      <c r="E227" s="513"/>
    </row>
    <row r="228" spans="1:5" ht="12.75">
      <c r="A228" s="307"/>
      <c r="B228" s="54" t="s">
        <v>252</v>
      </c>
      <c r="C228" s="275"/>
      <c r="D228" s="275"/>
      <c r="E228" s="513"/>
    </row>
    <row r="229" spans="1:5" ht="12.75">
      <c r="A229" s="307"/>
      <c r="B229" s="54" t="s">
        <v>254</v>
      </c>
      <c r="C229" s="275">
        <v>4896</v>
      </c>
      <c r="D229" s="275">
        <v>4896</v>
      </c>
      <c r="E229" s="513">
        <f t="shared" si="4"/>
        <v>1</v>
      </c>
    </row>
    <row r="230" spans="1:5" ht="12.75">
      <c r="A230" s="307"/>
      <c r="B230" s="54" t="s">
        <v>255</v>
      </c>
      <c r="C230" s="275">
        <v>1277</v>
      </c>
      <c r="D230" s="275">
        <v>1277</v>
      </c>
      <c r="E230" s="513">
        <f t="shared" si="4"/>
        <v>1</v>
      </c>
    </row>
    <row r="231" spans="1:5" ht="13.5" thickBot="1">
      <c r="A231" s="307"/>
      <c r="B231" s="59" t="s">
        <v>256</v>
      </c>
      <c r="C231" s="316"/>
      <c r="D231" s="316"/>
      <c r="E231" s="514"/>
    </row>
    <row r="232" spans="1:5" ht="13.5" thickBot="1">
      <c r="A232" s="307"/>
      <c r="B232" s="223" t="s">
        <v>249</v>
      </c>
      <c r="C232" s="320">
        <f>SUM(C226:C231)</f>
        <v>6173</v>
      </c>
      <c r="D232" s="320">
        <f>SUM(D226:D231)</f>
        <v>6173</v>
      </c>
      <c r="E232" s="516">
        <f t="shared" si="4"/>
        <v>1</v>
      </c>
    </row>
    <row r="233" spans="1:5" ht="13.5" thickBot="1">
      <c r="A233" s="307"/>
      <c r="B233" s="56" t="s">
        <v>698</v>
      </c>
      <c r="C233" s="277"/>
      <c r="D233" s="277"/>
      <c r="E233" s="517"/>
    </row>
    <row r="234" spans="1:5" ht="13.5" thickBot="1">
      <c r="A234" s="307"/>
      <c r="B234" s="174" t="s">
        <v>676</v>
      </c>
      <c r="C234" s="277"/>
      <c r="D234" s="277">
        <v>2665</v>
      </c>
      <c r="E234" s="517"/>
    </row>
    <row r="235" spans="1:5" ht="13.5" thickBot="1">
      <c r="A235" s="307"/>
      <c r="B235" s="611" t="s">
        <v>673</v>
      </c>
      <c r="C235" s="612">
        <f>SUM(C233+C232+C234)</f>
        <v>6173</v>
      </c>
      <c r="D235" s="612">
        <f>SUM(D233+D232+D234)</f>
        <v>8838</v>
      </c>
      <c r="E235" s="516">
        <f t="shared" si="4"/>
        <v>1.4317187753118419</v>
      </c>
    </row>
    <row r="236" spans="1:5" ht="13.5" thickBot="1">
      <c r="A236" s="307"/>
      <c r="B236" s="613" t="s">
        <v>679</v>
      </c>
      <c r="C236" s="614"/>
      <c r="D236" s="614"/>
      <c r="E236" s="517"/>
    </row>
    <row r="237" spans="1:5" ht="12.75">
      <c r="A237" s="307"/>
      <c r="B237" s="54" t="s">
        <v>257</v>
      </c>
      <c r="C237" s="275">
        <v>48825</v>
      </c>
      <c r="D237" s="275">
        <v>48825</v>
      </c>
      <c r="E237" s="513">
        <f t="shared" si="4"/>
        <v>1</v>
      </c>
    </row>
    <row r="238" spans="1:5" ht="13.5" thickBot="1">
      <c r="A238" s="307"/>
      <c r="B238" s="295" t="s">
        <v>258</v>
      </c>
      <c r="C238" s="316">
        <v>2493</v>
      </c>
      <c r="D238" s="316">
        <v>2493</v>
      </c>
      <c r="E238" s="514">
        <f t="shared" si="4"/>
        <v>1</v>
      </c>
    </row>
    <row r="239" spans="1:5" ht="13.5" thickBot="1">
      <c r="A239" s="307"/>
      <c r="B239" s="615" t="s">
        <v>645</v>
      </c>
      <c r="C239" s="616">
        <f>SUM(C237:C238)</f>
        <v>51318</v>
      </c>
      <c r="D239" s="616">
        <f>SUM(D237:D238)</f>
        <v>51318</v>
      </c>
      <c r="E239" s="516">
        <f t="shared" si="4"/>
        <v>1</v>
      </c>
    </row>
    <row r="240" spans="1:5" ht="15.75" thickBot="1">
      <c r="A240" s="307"/>
      <c r="B240" s="301" t="s">
        <v>700</v>
      </c>
      <c r="C240" s="321">
        <f>SUM(C235+C236+C239)</f>
        <v>57491</v>
      </c>
      <c r="D240" s="321">
        <f>SUM(D235+D236+D239)</f>
        <v>60156</v>
      </c>
      <c r="E240" s="516">
        <f t="shared" si="4"/>
        <v>1.0463550816649563</v>
      </c>
    </row>
    <row r="241" spans="1:5" ht="12.75">
      <c r="A241" s="306"/>
      <c r="B241" s="296" t="s">
        <v>260</v>
      </c>
      <c r="C241" s="275">
        <v>31048</v>
      </c>
      <c r="D241" s="275">
        <v>31400</v>
      </c>
      <c r="E241" s="513">
        <f t="shared" si="4"/>
        <v>1.0113372842051018</v>
      </c>
    </row>
    <row r="242" spans="1:5" ht="12.75">
      <c r="A242" s="306"/>
      <c r="B242" s="296" t="s">
        <v>261</v>
      </c>
      <c r="C242" s="275">
        <v>8205</v>
      </c>
      <c r="D242" s="275">
        <v>8295</v>
      </c>
      <c r="E242" s="513">
        <f t="shared" si="4"/>
        <v>1.0109689213893966</v>
      </c>
    </row>
    <row r="243" spans="1:5" ht="12.75">
      <c r="A243" s="306"/>
      <c r="B243" s="296" t="s">
        <v>262</v>
      </c>
      <c r="C243" s="275">
        <v>18238</v>
      </c>
      <c r="D243" s="275">
        <v>20461</v>
      </c>
      <c r="E243" s="513">
        <f t="shared" si="4"/>
        <v>1.1218883649522975</v>
      </c>
    </row>
    <row r="244" spans="1:5" ht="12.75">
      <c r="A244" s="306"/>
      <c r="B244" s="296" t="s">
        <v>263</v>
      </c>
      <c r="C244" s="275"/>
      <c r="D244" s="275"/>
      <c r="E244" s="513"/>
    </row>
    <row r="245" spans="1:5" ht="13.5" thickBot="1">
      <c r="A245" s="306"/>
      <c r="B245" s="298" t="s">
        <v>264</v>
      </c>
      <c r="C245" s="316"/>
      <c r="D245" s="316"/>
      <c r="E245" s="514"/>
    </row>
    <row r="246" spans="1:5" ht="13.5" thickBot="1">
      <c r="A246" s="306"/>
      <c r="B246" s="297" t="s">
        <v>644</v>
      </c>
      <c r="C246" s="320">
        <f>SUM(C241:C245)</f>
        <v>57491</v>
      </c>
      <c r="D246" s="320">
        <f>SUM(D241:D245)</f>
        <v>60156</v>
      </c>
      <c r="E246" s="516">
        <f t="shared" si="4"/>
        <v>1.0463550816649563</v>
      </c>
    </row>
    <row r="247" spans="1:5" ht="12.75">
      <c r="A247" s="306"/>
      <c r="B247" s="296" t="s">
        <v>265</v>
      </c>
      <c r="C247" s="275"/>
      <c r="D247" s="275"/>
      <c r="E247" s="513"/>
    </row>
    <row r="248" spans="1:5" ht="12.75">
      <c r="A248" s="306"/>
      <c r="B248" s="296" t="s">
        <v>266</v>
      </c>
      <c r="C248" s="275"/>
      <c r="D248" s="275"/>
      <c r="E248" s="513"/>
    </row>
    <row r="249" spans="1:5" ht="13.5" thickBot="1">
      <c r="A249" s="306"/>
      <c r="B249" s="299" t="s">
        <v>271</v>
      </c>
      <c r="C249" s="316"/>
      <c r="D249" s="316"/>
      <c r="E249" s="514"/>
    </row>
    <row r="250" spans="1:5" ht="13.5" thickBot="1">
      <c r="A250" s="306"/>
      <c r="B250" s="300" t="s">
        <v>665</v>
      </c>
      <c r="C250" s="315"/>
      <c r="D250" s="315"/>
      <c r="E250" s="517"/>
    </row>
    <row r="251" spans="1:5" ht="15.75" thickBot="1">
      <c r="A251" s="308"/>
      <c r="B251" s="302" t="s">
        <v>965</v>
      </c>
      <c r="C251" s="321">
        <f>SUM(C246+C250)</f>
        <v>57491</v>
      </c>
      <c r="D251" s="321">
        <f>SUM(D246+D250)</f>
        <v>60156</v>
      </c>
      <c r="E251" s="516">
        <f t="shared" si="4"/>
        <v>1.0463550816649563</v>
      </c>
    </row>
    <row r="252" spans="1:5" ht="15">
      <c r="A252" s="311">
        <v>2499</v>
      </c>
      <c r="B252" s="310" t="s">
        <v>280</v>
      </c>
      <c r="C252" s="318"/>
      <c r="D252" s="318"/>
      <c r="E252" s="513"/>
    </row>
    <row r="253" spans="1:5" ht="12.75">
      <c r="A253" s="307"/>
      <c r="B253" s="54" t="s">
        <v>250</v>
      </c>
      <c r="C253" s="318">
        <f aca="true" t="shared" si="5" ref="C253:D258">SUM(C10+C37+C64+C91+C118+C145+C172+C199+C226)</f>
        <v>600</v>
      </c>
      <c r="D253" s="318">
        <f t="shared" si="5"/>
        <v>600</v>
      </c>
      <c r="E253" s="513">
        <f t="shared" si="4"/>
        <v>1</v>
      </c>
    </row>
    <row r="254" spans="1:5" ht="12.75">
      <c r="A254" s="307"/>
      <c r="B254" s="54" t="s">
        <v>251</v>
      </c>
      <c r="C254" s="318">
        <f t="shared" si="5"/>
        <v>0</v>
      </c>
      <c r="D254" s="318">
        <f t="shared" si="5"/>
        <v>0</v>
      </c>
      <c r="E254" s="513"/>
    </row>
    <row r="255" spans="1:5" ht="12.75">
      <c r="A255" s="307"/>
      <c r="B255" s="54" t="s">
        <v>252</v>
      </c>
      <c r="C255" s="318">
        <f t="shared" si="5"/>
        <v>1350</v>
      </c>
      <c r="D255" s="318">
        <f t="shared" si="5"/>
        <v>1350</v>
      </c>
      <c r="E255" s="513">
        <f t="shared" si="4"/>
        <v>1</v>
      </c>
    </row>
    <row r="256" spans="1:5" ht="12.75">
      <c r="A256" s="307"/>
      <c r="B256" s="54" t="s">
        <v>254</v>
      </c>
      <c r="C256" s="318">
        <f t="shared" si="5"/>
        <v>50577</v>
      </c>
      <c r="D256" s="318">
        <f t="shared" si="5"/>
        <v>50577</v>
      </c>
      <c r="E256" s="513">
        <f t="shared" si="4"/>
        <v>1</v>
      </c>
    </row>
    <row r="257" spans="1:5" ht="12.75">
      <c r="A257" s="307"/>
      <c r="B257" s="54" t="s">
        <v>255</v>
      </c>
      <c r="C257" s="318">
        <f t="shared" si="5"/>
        <v>13594</v>
      </c>
      <c r="D257" s="318">
        <f t="shared" si="5"/>
        <v>13594</v>
      </c>
      <c r="E257" s="513">
        <f t="shared" si="4"/>
        <v>1</v>
      </c>
    </row>
    <row r="258" spans="1:5" ht="13.5" thickBot="1">
      <c r="A258" s="307"/>
      <c r="B258" s="59" t="s">
        <v>256</v>
      </c>
      <c r="C258" s="319">
        <f t="shared" si="5"/>
        <v>0</v>
      </c>
      <c r="D258" s="319">
        <f t="shared" si="5"/>
        <v>0</v>
      </c>
      <c r="E258" s="514"/>
    </row>
    <row r="259" spans="1:5" ht="13.5" thickBot="1">
      <c r="A259" s="307"/>
      <c r="B259" s="223" t="s">
        <v>249</v>
      </c>
      <c r="C259" s="323">
        <f>SUM(C253:C258)</f>
        <v>66121</v>
      </c>
      <c r="D259" s="323">
        <f>SUM(D253:D258)</f>
        <v>66121</v>
      </c>
      <c r="E259" s="516">
        <f t="shared" si="4"/>
        <v>1</v>
      </c>
    </row>
    <row r="260" spans="1:5" ht="13.5" thickBot="1">
      <c r="A260" s="307"/>
      <c r="B260" s="56" t="s">
        <v>698</v>
      </c>
      <c r="C260" s="277"/>
      <c r="D260" s="277"/>
      <c r="E260" s="517"/>
    </row>
    <row r="261" spans="1:5" ht="13.5" thickBot="1">
      <c r="A261" s="307"/>
      <c r="B261" s="174" t="s">
        <v>676</v>
      </c>
      <c r="C261" s="277"/>
      <c r="D261" s="277">
        <f>SUM(D18+D45+D72+D99+D126+D153+D207+D180+D234)</f>
        <v>25576</v>
      </c>
      <c r="E261" s="517"/>
    </row>
    <row r="262" spans="1:5" ht="13.5" thickBot="1">
      <c r="A262" s="307"/>
      <c r="B262" s="611" t="s">
        <v>673</v>
      </c>
      <c r="C262" s="612">
        <f>SUM(C260+C259+C261)</f>
        <v>66121</v>
      </c>
      <c r="D262" s="612">
        <f>SUM(D260+D259+D261)</f>
        <v>91697</v>
      </c>
      <c r="E262" s="516">
        <f t="shared" si="4"/>
        <v>1.3868060071686756</v>
      </c>
    </row>
    <row r="263" spans="1:5" ht="13.5" thickBot="1">
      <c r="A263" s="307"/>
      <c r="B263" s="613" t="s">
        <v>679</v>
      </c>
      <c r="C263" s="614"/>
      <c r="D263" s="614"/>
      <c r="E263" s="517"/>
    </row>
    <row r="264" spans="1:5" ht="12.75">
      <c r="A264" s="307"/>
      <c r="B264" s="54" t="s">
        <v>257</v>
      </c>
      <c r="C264" s="318">
        <f>SUM(C21+C48+C75+C102+C129+C156+C183+C210+C237)</f>
        <v>844635</v>
      </c>
      <c r="D264" s="318">
        <f>SUM(D21+D48+D75+D102+D129+D156+D183+D210+D237)</f>
        <v>844635</v>
      </c>
      <c r="E264" s="513">
        <f t="shared" si="4"/>
        <v>1</v>
      </c>
    </row>
    <row r="265" spans="1:5" ht="13.5" thickBot="1">
      <c r="A265" s="307"/>
      <c r="B265" s="295" t="s">
        <v>258</v>
      </c>
      <c r="C265" s="319">
        <f>SUM(C22+C49+C76+C103+C130+C157+C184+C211+C238)</f>
        <v>45955</v>
      </c>
      <c r="D265" s="319">
        <f>SUM(D22+D49+D76+D103+D130+D157+D184+D211+D238)</f>
        <v>45955</v>
      </c>
      <c r="E265" s="514">
        <f t="shared" si="4"/>
        <v>1</v>
      </c>
    </row>
    <row r="266" spans="1:5" ht="13.5" thickBot="1">
      <c r="A266" s="307"/>
      <c r="B266" s="615" t="s">
        <v>645</v>
      </c>
      <c r="C266" s="616">
        <f>SUM(C264:C265)</f>
        <v>890590</v>
      </c>
      <c r="D266" s="616">
        <f>SUM(D264:D265)</f>
        <v>890590</v>
      </c>
      <c r="E266" s="516">
        <f t="shared" si="4"/>
        <v>1</v>
      </c>
    </row>
    <row r="267" spans="1:5" ht="15.75" thickBot="1">
      <c r="A267" s="307"/>
      <c r="B267" s="301" t="s">
        <v>700</v>
      </c>
      <c r="C267" s="321">
        <f>SUM(C262+C263+C266)</f>
        <v>956711</v>
      </c>
      <c r="D267" s="321">
        <f>SUM(D262+D263+D266)</f>
        <v>982287</v>
      </c>
      <c r="E267" s="516">
        <f t="shared" si="4"/>
        <v>1.0267332559153182</v>
      </c>
    </row>
    <row r="268" spans="1:5" ht="12.75">
      <c r="A268" s="306"/>
      <c r="B268" s="296" t="s">
        <v>260</v>
      </c>
      <c r="C268" s="318">
        <f aca="true" t="shared" si="6" ref="C268:D272">SUM(C25+C52+C79+C106+C133+C160+C187+C214+C241)</f>
        <v>512109</v>
      </c>
      <c r="D268" s="318">
        <f t="shared" si="6"/>
        <v>517134</v>
      </c>
      <c r="E268" s="513">
        <f t="shared" si="4"/>
        <v>1.0098123641646604</v>
      </c>
    </row>
    <row r="269" spans="1:5" ht="12.75">
      <c r="A269" s="306"/>
      <c r="B269" s="296" t="s">
        <v>261</v>
      </c>
      <c r="C269" s="318">
        <f t="shared" si="6"/>
        <v>134563</v>
      </c>
      <c r="D269" s="318">
        <f t="shared" si="6"/>
        <v>135810</v>
      </c>
      <c r="E269" s="513">
        <f aca="true" t="shared" si="7" ref="E269:E332">SUM(D269/C269)</f>
        <v>1.009267034771817</v>
      </c>
    </row>
    <row r="270" spans="1:5" ht="12.75">
      <c r="A270" s="306"/>
      <c r="B270" s="296" t="s">
        <v>262</v>
      </c>
      <c r="C270" s="318">
        <f t="shared" si="6"/>
        <v>310039</v>
      </c>
      <c r="D270" s="318">
        <f t="shared" si="6"/>
        <v>329343</v>
      </c>
      <c r="E270" s="513">
        <f t="shared" si="7"/>
        <v>1.0622631346379003</v>
      </c>
    </row>
    <row r="271" spans="1:5" ht="12.75">
      <c r="A271" s="306"/>
      <c r="B271" s="296" t="s">
        <v>263</v>
      </c>
      <c r="C271" s="318">
        <f t="shared" si="6"/>
        <v>0</v>
      </c>
      <c r="D271" s="318">
        <f t="shared" si="6"/>
        <v>0</v>
      </c>
      <c r="E271" s="513"/>
    </row>
    <row r="272" spans="1:5" ht="13.5" thickBot="1">
      <c r="A272" s="306"/>
      <c r="B272" s="298" t="s">
        <v>264</v>
      </c>
      <c r="C272" s="319">
        <f t="shared" si="6"/>
        <v>0</v>
      </c>
      <c r="D272" s="319">
        <f t="shared" si="6"/>
        <v>0</v>
      </c>
      <c r="E272" s="514"/>
    </row>
    <row r="273" spans="1:5" ht="13.5" thickBot="1">
      <c r="A273" s="306"/>
      <c r="B273" s="297" t="s">
        <v>644</v>
      </c>
      <c r="C273" s="322">
        <f>SUM(C268:C272)</f>
        <v>956711</v>
      </c>
      <c r="D273" s="322">
        <f>SUM(D268:D272)</f>
        <v>982287</v>
      </c>
      <c r="E273" s="516">
        <f t="shared" si="7"/>
        <v>1.0267332559153182</v>
      </c>
    </row>
    <row r="274" spans="1:5" ht="12.75">
      <c r="A274" s="306"/>
      <c r="B274" s="296" t="s">
        <v>265</v>
      </c>
      <c r="C274" s="318">
        <f aca="true" t="shared" si="8" ref="C274:D277">SUM(C31+C58+C85+C112+C139+C166+C193+C220+C247)</f>
        <v>0</v>
      </c>
      <c r="D274" s="318">
        <f t="shared" si="8"/>
        <v>0</v>
      </c>
      <c r="E274" s="513"/>
    </row>
    <row r="275" spans="1:5" ht="12.75">
      <c r="A275" s="306"/>
      <c r="B275" s="296" t="s">
        <v>266</v>
      </c>
      <c r="C275" s="318">
        <f t="shared" si="8"/>
        <v>0</v>
      </c>
      <c r="D275" s="318">
        <f t="shared" si="8"/>
        <v>0</v>
      </c>
      <c r="E275" s="513"/>
    </row>
    <row r="276" spans="1:5" ht="13.5" thickBot="1">
      <c r="A276" s="306"/>
      <c r="B276" s="299" t="s">
        <v>271</v>
      </c>
      <c r="C276" s="319">
        <f t="shared" si="8"/>
        <v>0</v>
      </c>
      <c r="D276" s="319">
        <f t="shared" si="8"/>
        <v>0</v>
      </c>
      <c r="E276" s="514"/>
    </row>
    <row r="277" spans="1:5" ht="13.5" thickBot="1">
      <c r="A277" s="306"/>
      <c r="B277" s="300" t="s">
        <v>665</v>
      </c>
      <c r="C277" s="317">
        <f t="shared" si="8"/>
        <v>0</v>
      </c>
      <c r="D277" s="317">
        <f t="shared" si="8"/>
        <v>0</v>
      </c>
      <c r="E277" s="517"/>
    </row>
    <row r="278" spans="1:5" ht="15.75" thickBot="1">
      <c r="A278" s="308"/>
      <c r="B278" s="302" t="s">
        <v>965</v>
      </c>
      <c r="C278" s="324">
        <f>SUM(C273+C277)</f>
        <v>956711</v>
      </c>
      <c r="D278" s="324">
        <f>SUM(D273+D277)</f>
        <v>982287</v>
      </c>
      <c r="E278" s="516">
        <f t="shared" si="7"/>
        <v>1.0267332559153182</v>
      </c>
    </row>
    <row r="279" spans="1:5" ht="15">
      <c r="A279" s="964">
        <v>2795</v>
      </c>
      <c r="B279" s="965" t="s">
        <v>454</v>
      </c>
      <c r="C279" s="692"/>
      <c r="D279" s="692"/>
      <c r="E279" s="513"/>
    </row>
    <row r="280" spans="1:5" ht="12.75">
      <c r="A280" s="966"/>
      <c r="B280" s="967" t="s">
        <v>250</v>
      </c>
      <c r="C280" s="916">
        <v>8660</v>
      </c>
      <c r="D280" s="916">
        <v>8660</v>
      </c>
      <c r="E280" s="890">
        <f t="shared" si="7"/>
        <v>1</v>
      </c>
    </row>
    <row r="281" spans="1:5" ht="12.75">
      <c r="A281" s="693"/>
      <c r="B281" s="967" t="s">
        <v>251</v>
      </c>
      <c r="C281" s="916">
        <v>6094</v>
      </c>
      <c r="D281" s="916">
        <v>6094</v>
      </c>
      <c r="E281" s="890">
        <f t="shared" si="7"/>
        <v>1</v>
      </c>
    </row>
    <row r="282" spans="1:5" ht="12.75">
      <c r="A282" s="693"/>
      <c r="B282" s="967" t="s">
        <v>252</v>
      </c>
      <c r="C282" s="916">
        <v>18676</v>
      </c>
      <c r="D282" s="916">
        <v>18676</v>
      </c>
      <c r="E282" s="890">
        <f t="shared" si="7"/>
        <v>1</v>
      </c>
    </row>
    <row r="283" spans="1:5" ht="12.75">
      <c r="A283" s="693"/>
      <c r="B283" s="967" t="s">
        <v>254</v>
      </c>
      <c r="C283" s="916">
        <v>99679</v>
      </c>
      <c r="D283" s="916">
        <v>99679</v>
      </c>
      <c r="E283" s="890">
        <f t="shared" si="7"/>
        <v>1</v>
      </c>
    </row>
    <row r="284" spans="1:5" ht="12.75">
      <c r="A284" s="693"/>
      <c r="B284" s="967" t="s">
        <v>255</v>
      </c>
      <c r="C284" s="916">
        <v>31253</v>
      </c>
      <c r="D284" s="916">
        <v>31253</v>
      </c>
      <c r="E284" s="890">
        <f t="shared" si="7"/>
        <v>1</v>
      </c>
    </row>
    <row r="285" spans="1:5" ht="13.5" thickBot="1">
      <c r="A285" s="693"/>
      <c r="B285" s="968" t="s">
        <v>256</v>
      </c>
      <c r="C285" s="969"/>
      <c r="D285" s="969"/>
      <c r="E285" s="898"/>
    </row>
    <row r="286" spans="1:5" ht="13.5" thickBot="1">
      <c r="A286" s="693"/>
      <c r="B286" s="892" t="s">
        <v>249</v>
      </c>
      <c r="C286" s="871">
        <f>SUM(C280:C285)</f>
        <v>164362</v>
      </c>
      <c r="D286" s="871">
        <f>SUM(D280:D285)</f>
        <v>164362</v>
      </c>
      <c r="E286" s="899">
        <f t="shared" si="7"/>
        <v>1</v>
      </c>
    </row>
    <row r="287" spans="1:5" ht="13.5" thickBot="1">
      <c r="A287" s="693"/>
      <c r="B287" s="870" t="s">
        <v>698</v>
      </c>
      <c r="C287" s="970"/>
      <c r="D287" s="970"/>
      <c r="E287" s="899"/>
    </row>
    <row r="288" spans="1:5" ht="13.5" thickBot="1">
      <c r="A288" s="693"/>
      <c r="B288" s="971" t="s">
        <v>676</v>
      </c>
      <c r="C288" s="970"/>
      <c r="D288" s="970">
        <v>33837</v>
      </c>
      <c r="E288" s="899"/>
    </row>
    <row r="289" spans="1:5" ht="13.5" thickBot="1">
      <c r="A289" s="693"/>
      <c r="B289" s="972" t="s">
        <v>673</v>
      </c>
      <c r="C289" s="973">
        <f>SUM(C287+C286+C288)</f>
        <v>164362</v>
      </c>
      <c r="D289" s="973">
        <f>SUM(D287+D286+D288)</f>
        <v>198199</v>
      </c>
      <c r="E289" s="900">
        <f t="shared" si="7"/>
        <v>1.2058687531181174</v>
      </c>
    </row>
    <row r="290" spans="1:5" ht="13.5" thickBot="1">
      <c r="A290" s="693"/>
      <c r="B290" s="974" t="s">
        <v>679</v>
      </c>
      <c r="C290" s="975"/>
      <c r="D290" s="975"/>
      <c r="E290" s="899"/>
    </row>
    <row r="291" spans="1:5" ht="12.75">
      <c r="A291" s="693"/>
      <c r="B291" s="967" t="s">
        <v>257</v>
      </c>
      <c r="C291" s="916">
        <v>1013601</v>
      </c>
      <c r="D291" s="916">
        <v>1079017</v>
      </c>
      <c r="E291" s="890">
        <f t="shared" si="7"/>
        <v>1.064538215727885</v>
      </c>
    </row>
    <row r="292" spans="1:5" ht="13.5" thickBot="1">
      <c r="A292" s="693"/>
      <c r="B292" s="976" t="s">
        <v>258</v>
      </c>
      <c r="C292" s="969">
        <v>164868</v>
      </c>
      <c r="D292" s="969">
        <v>164868</v>
      </c>
      <c r="E292" s="898">
        <f t="shared" si="7"/>
        <v>1</v>
      </c>
    </row>
    <row r="293" spans="1:5" ht="13.5" thickBot="1">
      <c r="A293" s="693"/>
      <c r="B293" s="972" t="s">
        <v>645</v>
      </c>
      <c r="C293" s="977">
        <f>SUM(C291:C292)</f>
        <v>1178469</v>
      </c>
      <c r="D293" s="977">
        <f>SUM(D291:D292)</f>
        <v>1243885</v>
      </c>
      <c r="E293" s="900">
        <f t="shared" si="7"/>
        <v>1.0555093091120769</v>
      </c>
    </row>
    <row r="294" spans="1:5" ht="15.75" thickBot="1">
      <c r="A294" s="693"/>
      <c r="B294" s="978" t="s">
        <v>700</v>
      </c>
      <c r="C294" s="979">
        <f>SUM(C289+C290+C293)</f>
        <v>1342831</v>
      </c>
      <c r="D294" s="979">
        <f>SUM(D289+D290+D293)</f>
        <v>1442084</v>
      </c>
      <c r="E294" s="900">
        <f t="shared" si="7"/>
        <v>1.0739132474600304</v>
      </c>
    </row>
    <row r="295" spans="1:5" ht="12.75">
      <c r="A295" s="694"/>
      <c r="B295" s="980" t="s">
        <v>260</v>
      </c>
      <c r="C295" s="916">
        <v>378341</v>
      </c>
      <c r="D295" s="916">
        <v>396188</v>
      </c>
      <c r="E295" s="890">
        <f t="shared" si="7"/>
        <v>1.0471717313217441</v>
      </c>
    </row>
    <row r="296" spans="1:5" ht="12.75">
      <c r="A296" s="694"/>
      <c r="B296" s="980" t="s">
        <v>261</v>
      </c>
      <c r="C296" s="916">
        <v>99083</v>
      </c>
      <c r="D296" s="916">
        <v>99486</v>
      </c>
      <c r="E296" s="890">
        <f t="shared" si="7"/>
        <v>1.0040672971145403</v>
      </c>
    </row>
    <row r="297" spans="1:5" ht="12.75">
      <c r="A297" s="694"/>
      <c r="B297" s="980" t="s">
        <v>262</v>
      </c>
      <c r="C297" s="916">
        <v>865407</v>
      </c>
      <c r="D297" s="916">
        <v>943160</v>
      </c>
      <c r="E297" s="890">
        <f t="shared" si="7"/>
        <v>1.089845587105258</v>
      </c>
    </row>
    <row r="298" spans="1:5" ht="12.75">
      <c r="A298" s="694"/>
      <c r="B298" s="980" t="s">
        <v>263</v>
      </c>
      <c r="C298" s="916"/>
      <c r="D298" s="916"/>
      <c r="E298" s="890"/>
    </row>
    <row r="299" spans="1:5" ht="13.5" thickBot="1">
      <c r="A299" s="694"/>
      <c r="B299" s="981" t="s">
        <v>264</v>
      </c>
      <c r="C299" s="969"/>
      <c r="D299" s="969">
        <v>3250</v>
      </c>
      <c r="E299" s="898"/>
    </row>
    <row r="300" spans="1:5" ht="13.5" thickBot="1">
      <c r="A300" s="694"/>
      <c r="B300" s="982" t="s">
        <v>644</v>
      </c>
      <c r="C300" s="871">
        <f>SUM(C295:C299)</f>
        <v>1342831</v>
      </c>
      <c r="D300" s="871">
        <f>SUM(D295:D299)</f>
        <v>1442084</v>
      </c>
      <c r="E300" s="899">
        <f t="shared" si="7"/>
        <v>1.0739132474600304</v>
      </c>
    </row>
    <row r="301" spans="1:5" ht="12.75">
      <c r="A301" s="694"/>
      <c r="B301" s="980" t="s">
        <v>265</v>
      </c>
      <c r="C301" s="916"/>
      <c r="D301" s="916"/>
      <c r="E301" s="890"/>
    </row>
    <row r="302" spans="1:5" ht="12.75">
      <c r="A302" s="694"/>
      <c r="B302" s="980" t="s">
        <v>266</v>
      </c>
      <c r="C302" s="916"/>
      <c r="D302" s="916"/>
      <c r="E302" s="890"/>
    </row>
    <row r="303" spans="1:5" ht="13.5" thickBot="1">
      <c r="A303" s="694"/>
      <c r="B303" s="983" t="s">
        <v>271</v>
      </c>
      <c r="C303" s="969"/>
      <c r="D303" s="969"/>
      <c r="E303" s="898"/>
    </row>
    <row r="304" spans="1:5" ht="13.5" thickBot="1">
      <c r="A304" s="694"/>
      <c r="B304" s="984" t="s">
        <v>665</v>
      </c>
      <c r="C304" s="985"/>
      <c r="D304" s="985"/>
      <c r="E304" s="899"/>
    </row>
    <row r="305" spans="1:5" ht="15.75" thickBot="1">
      <c r="A305" s="695"/>
      <c r="B305" s="986" t="s">
        <v>965</v>
      </c>
      <c r="C305" s="979">
        <f>SUM(C300+C304)</f>
        <v>1342831</v>
      </c>
      <c r="D305" s="979">
        <f>SUM(D300+D304)</f>
        <v>1442084</v>
      </c>
      <c r="E305" s="900">
        <f t="shared" si="7"/>
        <v>1.0739132474600304</v>
      </c>
    </row>
    <row r="306" spans="1:5" ht="15">
      <c r="A306" s="314">
        <v>2799</v>
      </c>
      <c r="B306" s="310" t="s">
        <v>831</v>
      </c>
      <c r="C306" s="318"/>
      <c r="D306" s="318"/>
      <c r="E306" s="513"/>
    </row>
    <row r="307" spans="1:5" ht="12.75">
      <c r="A307" s="307"/>
      <c r="B307" s="54" t="s">
        <v>250</v>
      </c>
      <c r="C307" s="318">
        <f aca="true" t="shared" si="9" ref="C307:D311">SUM(C253+C280)</f>
        <v>9260</v>
      </c>
      <c r="D307" s="318">
        <f t="shared" si="9"/>
        <v>9260</v>
      </c>
      <c r="E307" s="513">
        <f t="shared" si="7"/>
        <v>1</v>
      </c>
    </row>
    <row r="308" spans="1:5" ht="12.75">
      <c r="A308" s="307"/>
      <c r="B308" s="54" t="s">
        <v>251</v>
      </c>
      <c r="C308" s="318">
        <f t="shared" si="9"/>
        <v>6094</v>
      </c>
      <c r="D308" s="318">
        <f t="shared" si="9"/>
        <v>6094</v>
      </c>
      <c r="E308" s="513">
        <f t="shared" si="7"/>
        <v>1</v>
      </c>
    </row>
    <row r="309" spans="1:5" ht="12.75">
      <c r="A309" s="307"/>
      <c r="B309" s="54" t="s">
        <v>252</v>
      </c>
      <c r="C309" s="318">
        <f t="shared" si="9"/>
        <v>20026</v>
      </c>
      <c r="D309" s="318">
        <f t="shared" si="9"/>
        <v>20026</v>
      </c>
      <c r="E309" s="513">
        <f t="shared" si="7"/>
        <v>1</v>
      </c>
    </row>
    <row r="310" spans="1:5" ht="12.75">
      <c r="A310" s="307"/>
      <c r="B310" s="54" t="s">
        <v>254</v>
      </c>
      <c r="C310" s="318">
        <f t="shared" si="9"/>
        <v>150256</v>
      </c>
      <c r="D310" s="318">
        <f t="shared" si="9"/>
        <v>150256</v>
      </c>
      <c r="E310" s="513">
        <f t="shared" si="7"/>
        <v>1</v>
      </c>
    </row>
    <row r="311" spans="1:5" ht="12.75">
      <c r="A311" s="307"/>
      <c r="B311" s="54" t="s">
        <v>255</v>
      </c>
      <c r="C311" s="318">
        <f t="shared" si="9"/>
        <v>44847</v>
      </c>
      <c r="D311" s="318">
        <f t="shared" si="9"/>
        <v>44847</v>
      </c>
      <c r="E311" s="513">
        <f t="shared" si="7"/>
        <v>1</v>
      </c>
    </row>
    <row r="312" spans="1:5" ht="13.5" thickBot="1">
      <c r="A312" s="307"/>
      <c r="B312" s="59" t="s">
        <v>256</v>
      </c>
      <c r="C312" s="319">
        <f>SUM(C258)</f>
        <v>0</v>
      </c>
      <c r="D312" s="319">
        <f>SUM(D258)</f>
        <v>0</v>
      </c>
      <c r="E312" s="514"/>
    </row>
    <row r="313" spans="1:5" ht="13.5" thickBot="1">
      <c r="A313" s="307"/>
      <c r="B313" s="223" t="s">
        <v>249</v>
      </c>
      <c r="C313" s="322">
        <f>SUM(C307:C312)</f>
        <v>230483</v>
      </c>
      <c r="D313" s="322">
        <f>SUM(D307:D312)</f>
        <v>230483</v>
      </c>
      <c r="E313" s="516">
        <f t="shared" si="7"/>
        <v>1</v>
      </c>
    </row>
    <row r="314" spans="1:5" ht="13.5" thickBot="1">
      <c r="A314" s="307"/>
      <c r="B314" s="56" t="s">
        <v>698</v>
      </c>
      <c r="C314" s="277"/>
      <c r="D314" s="277"/>
      <c r="E314" s="517"/>
    </row>
    <row r="315" spans="1:5" ht="13.5" thickBot="1">
      <c r="A315" s="307"/>
      <c r="B315" s="174" t="s">
        <v>676</v>
      </c>
      <c r="C315" s="277"/>
      <c r="D315" s="277">
        <f>SUM(D288+D261)</f>
        <v>59413</v>
      </c>
      <c r="E315" s="517"/>
    </row>
    <row r="316" spans="1:5" ht="13.5" thickBot="1">
      <c r="A316" s="307"/>
      <c r="B316" s="611" t="s">
        <v>673</v>
      </c>
      <c r="C316" s="612">
        <f>SUM(C314+C313+C315)</f>
        <v>230483</v>
      </c>
      <c r="D316" s="612">
        <f>SUM(D314+D313+D315)</f>
        <v>289896</v>
      </c>
      <c r="E316" s="516">
        <f t="shared" si="7"/>
        <v>1.2577760615750402</v>
      </c>
    </row>
    <row r="317" spans="1:5" ht="13.5" thickBot="1">
      <c r="A317" s="307"/>
      <c r="B317" s="613" t="s">
        <v>679</v>
      </c>
      <c r="C317" s="614"/>
      <c r="D317" s="614"/>
      <c r="E317" s="517"/>
    </row>
    <row r="318" spans="1:5" ht="12.75">
      <c r="A318" s="307"/>
      <c r="B318" s="54" t="s">
        <v>257</v>
      </c>
      <c r="C318" s="275">
        <f>SUM(C291+C264)</f>
        <v>1858236</v>
      </c>
      <c r="D318" s="275">
        <f>SUM(D291+D264)</f>
        <v>1923652</v>
      </c>
      <c r="E318" s="513">
        <f t="shared" si="7"/>
        <v>1.0352032788085044</v>
      </c>
    </row>
    <row r="319" spans="1:5" ht="13.5" thickBot="1">
      <c r="A319" s="307"/>
      <c r="B319" s="295" t="s">
        <v>258</v>
      </c>
      <c r="C319" s="316">
        <f>SUM(C292+C265)</f>
        <v>210823</v>
      </c>
      <c r="D319" s="316">
        <f>SUM(D292+D265)</f>
        <v>210823</v>
      </c>
      <c r="E319" s="514">
        <f t="shared" si="7"/>
        <v>1</v>
      </c>
    </row>
    <row r="320" spans="1:5" ht="13.5" thickBot="1">
      <c r="A320" s="307"/>
      <c r="B320" s="615" t="s">
        <v>645</v>
      </c>
      <c r="C320" s="616">
        <f>SUM(C318:C319)</f>
        <v>2069059</v>
      </c>
      <c r="D320" s="616">
        <f>SUM(D318:D319)</f>
        <v>2134475</v>
      </c>
      <c r="E320" s="516">
        <f t="shared" si="7"/>
        <v>1.0316163048032947</v>
      </c>
    </row>
    <row r="321" spans="1:5" ht="15.75" thickBot="1">
      <c r="A321" s="307"/>
      <c r="B321" s="301" t="s">
        <v>700</v>
      </c>
      <c r="C321" s="321">
        <f>SUM(C316+C317+C320)</f>
        <v>2299542</v>
      </c>
      <c r="D321" s="321">
        <f>SUM(D316+D317+D320)</f>
        <v>2424371</v>
      </c>
      <c r="E321" s="516">
        <f t="shared" si="7"/>
        <v>1.0542842879147238</v>
      </c>
    </row>
    <row r="322" spans="1:5" ht="12.75">
      <c r="A322" s="306"/>
      <c r="B322" s="296" t="s">
        <v>260</v>
      </c>
      <c r="C322" s="318">
        <f aca="true" t="shared" si="10" ref="C322:D324">SUM(C268+C295)</f>
        <v>890450</v>
      </c>
      <c r="D322" s="318">
        <f t="shared" si="10"/>
        <v>913322</v>
      </c>
      <c r="E322" s="513">
        <f t="shared" si="7"/>
        <v>1.0256858891571676</v>
      </c>
    </row>
    <row r="323" spans="1:5" ht="12.75">
      <c r="A323" s="306"/>
      <c r="B323" s="296" t="s">
        <v>261</v>
      </c>
      <c r="C323" s="318">
        <f t="shared" si="10"/>
        <v>233646</v>
      </c>
      <c r="D323" s="318">
        <f t="shared" si="10"/>
        <v>235296</v>
      </c>
      <c r="E323" s="513">
        <f t="shared" si="7"/>
        <v>1.007061965537608</v>
      </c>
    </row>
    <row r="324" spans="1:5" ht="12.75">
      <c r="A324" s="306"/>
      <c r="B324" s="296" t="s">
        <v>262</v>
      </c>
      <c r="C324" s="318">
        <f t="shared" si="10"/>
        <v>1175446</v>
      </c>
      <c r="D324" s="318">
        <f t="shared" si="10"/>
        <v>1272503</v>
      </c>
      <c r="E324" s="513">
        <f t="shared" si="7"/>
        <v>1.082570360526983</v>
      </c>
    </row>
    <row r="325" spans="1:5" ht="12.75">
      <c r="A325" s="306"/>
      <c r="B325" s="296" t="s">
        <v>263</v>
      </c>
      <c r="C325" s="318">
        <f>SUM(C271)</f>
        <v>0</v>
      </c>
      <c r="D325" s="318">
        <f>SUM(D271)</f>
        <v>0</v>
      </c>
      <c r="E325" s="513"/>
    </row>
    <row r="326" spans="1:5" ht="13.5" thickBot="1">
      <c r="A326" s="306"/>
      <c r="B326" s="298" t="s">
        <v>264</v>
      </c>
      <c r="C326" s="319">
        <f>SUM(C272)</f>
        <v>0</v>
      </c>
      <c r="D326" s="319">
        <f>SUM(D272+D299)</f>
        <v>3250</v>
      </c>
      <c r="E326" s="514"/>
    </row>
    <row r="327" spans="1:5" ht="13.5" thickBot="1">
      <c r="A327" s="306"/>
      <c r="B327" s="297" t="s">
        <v>644</v>
      </c>
      <c r="C327" s="322">
        <f>SUM(C322:C326)</f>
        <v>2299542</v>
      </c>
      <c r="D327" s="322">
        <f>SUM(D322:D326)</f>
        <v>2424371</v>
      </c>
      <c r="E327" s="516">
        <f t="shared" si="7"/>
        <v>1.0542842879147238</v>
      </c>
    </row>
    <row r="328" spans="1:5" ht="12.75">
      <c r="A328" s="306"/>
      <c r="B328" s="296" t="s">
        <v>265</v>
      </c>
      <c r="C328" s="318">
        <f aca="true" t="shared" si="11" ref="C328:D330">SUM(C274)</f>
        <v>0</v>
      </c>
      <c r="D328" s="318">
        <f t="shared" si="11"/>
        <v>0</v>
      </c>
      <c r="E328" s="513"/>
    </row>
    <row r="329" spans="1:5" ht="12.75">
      <c r="A329" s="306"/>
      <c r="B329" s="296" t="s">
        <v>266</v>
      </c>
      <c r="C329" s="318">
        <f t="shared" si="11"/>
        <v>0</v>
      </c>
      <c r="D329" s="318">
        <f t="shared" si="11"/>
        <v>0</v>
      </c>
      <c r="E329" s="513"/>
    </row>
    <row r="330" spans="1:5" ht="13.5" thickBot="1">
      <c r="A330" s="306"/>
      <c r="B330" s="299" t="s">
        <v>271</v>
      </c>
      <c r="C330" s="319">
        <f t="shared" si="11"/>
        <v>0</v>
      </c>
      <c r="D330" s="319">
        <f t="shared" si="11"/>
        <v>0</v>
      </c>
      <c r="E330" s="514"/>
    </row>
    <row r="331" spans="1:5" ht="13.5" thickBot="1">
      <c r="A331" s="306"/>
      <c r="B331" s="300" t="s">
        <v>665</v>
      </c>
      <c r="C331" s="322">
        <f>SUM(C328:C330)</f>
        <v>0</v>
      </c>
      <c r="D331" s="322">
        <f>SUM(D328:D330)</f>
        <v>0</v>
      </c>
      <c r="E331" s="517"/>
    </row>
    <row r="332" spans="1:5" ht="15.75" thickBot="1">
      <c r="A332" s="308"/>
      <c r="B332" s="302" t="s">
        <v>965</v>
      </c>
      <c r="C332" s="324">
        <f>SUM(C327+C331)</f>
        <v>2299542</v>
      </c>
      <c r="D332" s="324">
        <f>SUM(D327+D331)</f>
        <v>2424371</v>
      </c>
      <c r="E332" s="516">
        <f t="shared" si="7"/>
        <v>1.0542842879147238</v>
      </c>
    </row>
    <row r="333" spans="1:5" ht="15">
      <c r="A333" s="309">
        <v>2850</v>
      </c>
      <c r="B333" s="310" t="s">
        <v>281</v>
      </c>
      <c r="C333" s="275"/>
      <c r="D333" s="275"/>
      <c r="E333" s="513"/>
    </row>
    <row r="334" spans="1:5" ht="12.75">
      <c r="A334" s="307"/>
      <c r="B334" s="54" t="s">
        <v>250</v>
      </c>
      <c r="C334" s="275">
        <v>5000</v>
      </c>
      <c r="D334" s="275">
        <v>5000</v>
      </c>
      <c r="E334" s="513">
        <f aca="true" t="shared" si="12" ref="E334:E394">SUM(D334/C334)</f>
        <v>1</v>
      </c>
    </row>
    <row r="335" spans="1:5" ht="12.75">
      <c r="A335" s="307"/>
      <c r="B335" s="54" t="s">
        <v>251</v>
      </c>
      <c r="C335" s="275">
        <v>3100</v>
      </c>
      <c r="D335" s="275">
        <v>3100</v>
      </c>
      <c r="E335" s="513">
        <f t="shared" si="12"/>
        <v>1</v>
      </c>
    </row>
    <row r="336" spans="1:5" ht="12.75">
      <c r="A336" s="307"/>
      <c r="B336" s="54" t="s">
        <v>252</v>
      </c>
      <c r="C336" s="275"/>
      <c r="D336" s="275"/>
      <c r="E336" s="513"/>
    </row>
    <row r="337" spans="1:5" ht="12.75">
      <c r="A337" s="307"/>
      <c r="B337" s="54" t="s">
        <v>254</v>
      </c>
      <c r="C337" s="275">
        <v>17000</v>
      </c>
      <c r="D337" s="275">
        <v>17000</v>
      </c>
      <c r="E337" s="513">
        <f t="shared" si="12"/>
        <v>1</v>
      </c>
    </row>
    <row r="338" spans="1:5" ht="12.75">
      <c r="A338" s="307"/>
      <c r="B338" s="54" t="s">
        <v>255</v>
      </c>
      <c r="C338" s="275">
        <v>5100</v>
      </c>
      <c r="D338" s="275">
        <v>5100</v>
      </c>
      <c r="E338" s="513">
        <f t="shared" si="12"/>
        <v>1</v>
      </c>
    </row>
    <row r="339" spans="1:5" ht="13.5" thickBot="1">
      <c r="A339" s="307"/>
      <c r="B339" s="59" t="s">
        <v>256</v>
      </c>
      <c r="C339" s="316"/>
      <c r="D339" s="316"/>
      <c r="E339" s="514"/>
    </row>
    <row r="340" spans="1:5" ht="13.5" thickBot="1">
      <c r="A340" s="307"/>
      <c r="B340" s="223" t="s">
        <v>249</v>
      </c>
      <c r="C340" s="320">
        <f>SUM(C334:C339)</f>
        <v>30200</v>
      </c>
      <c r="D340" s="320">
        <f>SUM(D334:D339)</f>
        <v>30200</v>
      </c>
      <c r="E340" s="516">
        <f t="shared" si="12"/>
        <v>1</v>
      </c>
    </row>
    <row r="341" spans="1:5" ht="13.5" thickBot="1">
      <c r="A341" s="307"/>
      <c r="B341" s="56" t="s">
        <v>698</v>
      </c>
      <c r="C341" s="277"/>
      <c r="D341" s="277"/>
      <c r="E341" s="517"/>
    </row>
    <row r="342" spans="1:5" ht="13.5" thickBot="1">
      <c r="A342" s="307"/>
      <c r="B342" s="174" t="s">
        <v>676</v>
      </c>
      <c r="C342" s="277"/>
      <c r="D342" s="277">
        <v>4732</v>
      </c>
      <c r="E342" s="517"/>
    </row>
    <row r="343" spans="1:5" ht="13.5" thickBot="1">
      <c r="A343" s="307"/>
      <c r="B343" s="611" t="s">
        <v>673</v>
      </c>
      <c r="C343" s="612">
        <f>SUM(C341+C340+C342)</f>
        <v>30200</v>
      </c>
      <c r="D343" s="612">
        <f>SUM(D341+D340+D342)</f>
        <v>34932</v>
      </c>
      <c r="E343" s="516">
        <f t="shared" si="12"/>
        <v>1.1566887417218543</v>
      </c>
    </row>
    <row r="344" spans="1:5" ht="13.5" thickBot="1">
      <c r="A344" s="307"/>
      <c r="B344" s="613" t="s">
        <v>679</v>
      </c>
      <c r="C344" s="614"/>
      <c r="D344" s="614"/>
      <c r="E344" s="517"/>
    </row>
    <row r="345" spans="1:5" ht="12.75">
      <c r="A345" s="307"/>
      <c r="B345" s="54" t="s">
        <v>257</v>
      </c>
      <c r="C345" s="275">
        <v>270126</v>
      </c>
      <c r="D345" s="275">
        <v>270126</v>
      </c>
      <c r="E345" s="513">
        <f t="shared" si="12"/>
        <v>1</v>
      </c>
    </row>
    <row r="346" spans="1:5" ht="13.5" thickBot="1">
      <c r="A346" s="307"/>
      <c r="B346" s="295" t="s">
        <v>258</v>
      </c>
      <c r="C346" s="316">
        <v>2100</v>
      </c>
      <c r="D346" s="316">
        <v>2100</v>
      </c>
      <c r="E346" s="514">
        <f t="shared" si="12"/>
        <v>1</v>
      </c>
    </row>
    <row r="347" spans="1:5" ht="13.5" thickBot="1">
      <c r="A347" s="307"/>
      <c r="B347" s="615" t="s">
        <v>645</v>
      </c>
      <c r="C347" s="616">
        <f>SUM(C345:C346)</f>
        <v>272226</v>
      </c>
      <c r="D347" s="616">
        <f>SUM(D345:D346)</f>
        <v>272226</v>
      </c>
      <c r="E347" s="516">
        <f t="shared" si="12"/>
        <v>1</v>
      </c>
    </row>
    <row r="348" spans="1:5" ht="15.75" thickBot="1">
      <c r="A348" s="307"/>
      <c r="B348" s="301" t="s">
        <v>700</v>
      </c>
      <c r="C348" s="321">
        <f>SUM(C343+C344+C347)</f>
        <v>302426</v>
      </c>
      <c r="D348" s="321">
        <f>SUM(D343+D344+D347)</f>
        <v>307158</v>
      </c>
      <c r="E348" s="516">
        <f t="shared" si="12"/>
        <v>1.015646802854252</v>
      </c>
    </row>
    <row r="349" spans="1:5" ht="12.75">
      <c r="A349" s="306"/>
      <c r="B349" s="296" t="s">
        <v>260</v>
      </c>
      <c r="C349" s="275">
        <v>171736</v>
      </c>
      <c r="D349" s="275">
        <v>174303</v>
      </c>
      <c r="E349" s="513">
        <f t="shared" si="12"/>
        <v>1.014947361065822</v>
      </c>
    </row>
    <row r="350" spans="1:5" ht="12.75">
      <c r="A350" s="306"/>
      <c r="B350" s="296" t="s">
        <v>261</v>
      </c>
      <c r="C350" s="275">
        <v>45357</v>
      </c>
      <c r="D350" s="275">
        <v>45930</v>
      </c>
      <c r="E350" s="513">
        <f t="shared" si="12"/>
        <v>1.0126331106554667</v>
      </c>
    </row>
    <row r="351" spans="1:5" ht="12.75">
      <c r="A351" s="306"/>
      <c r="B351" s="296" t="s">
        <v>262</v>
      </c>
      <c r="C351" s="275">
        <v>85333</v>
      </c>
      <c r="D351" s="275">
        <v>86925</v>
      </c>
      <c r="E351" s="513">
        <f t="shared" si="12"/>
        <v>1.0186563228762613</v>
      </c>
    </row>
    <row r="352" spans="1:5" ht="12.75">
      <c r="A352" s="306"/>
      <c r="B352" s="296" t="s">
        <v>263</v>
      </c>
      <c r="C352" s="275"/>
      <c r="D352" s="275"/>
      <c r="E352" s="513"/>
    </row>
    <row r="353" spans="1:5" ht="13.5" thickBot="1">
      <c r="A353" s="306"/>
      <c r="B353" s="298" t="s">
        <v>264</v>
      </c>
      <c r="C353" s="316"/>
      <c r="D353" s="316"/>
      <c r="E353" s="514"/>
    </row>
    <row r="354" spans="1:5" ht="13.5" thickBot="1">
      <c r="A354" s="306"/>
      <c r="B354" s="297" t="s">
        <v>644</v>
      </c>
      <c r="C354" s="320">
        <f>SUM(C349:C353)</f>
        <v>302426</v>
      </c>
      <c r="D354" s="320">
        <f>SUM(D349:D353)</f>
        <v>307158</v>
      </c>
      <c r="E354" s="516">
        <f t="shared" si="12"/>
        <v>1.015646802854252</v>
      </c>
    </row>
    <row r="355" spans="1:5" ht="12.75">
      <c r="A355" s="306"/>
      <c r="B355" s="296" t="s">
        <v>265</v>
      </c>
      <c r="C355" s="275"/>
      <c r="D355" s="275"/>
      <c r="E355" s="513"/>
    </row>
    <row r="356" spans="1:5" ht="12.75">
      <c r="A356" s="306"/>
      <c r="B356" s="296" t="s">
        <v>266</v>
      </c>
      <c r="C356" s="275"/>
      <c r="D356" s="275"/>
      <c r="E356" s="513"/>
    </row>
    <row r="357" spans="1:5" ht="13.5" thickBot="1">
      <c r="A357" s="306"/>
      <c r="B357" s="299" t="s">
        <v>271</v>
      </c>
      <c r="C357" s="316"/>
      <c r="D357" s="316"/>
      <c r="E357" s="514"/>
    </row>
    <row r="358" spans="1:5" ht="13.5" thickBot="1">
      <c r="A358" s="306"/>
      <c r="B358" s="300" t="s">
        <v>665</v>
      </c>
      <c r="C358" s="315"/>
      <c r="D358" s="315"/>
      <c r="E358" s="517"/>
    </row>
    <row r="359" spans="1:5" ht="15.75" thickBot="1">
      <c r="A359" s="308"/>
      <c r="B359" s="302" t="s">
        <v>965</v>
      </c>
      <c r="C359" s="321">
        <f>SUM(C354+C358)</f>
        <v>302426</v>
      </c>
      <c r="D359" s="321">
        <f>SUM(D354+D358)</f>
        <v>307158</v>
      </c>
      <c r="E359" s="516">
        <f t="shared" si="12"/>
        <v>1.015646802854252</v>
      </c>
    </row>
    <row r="360" spans="1:5" ht="15">
      <c r="A360" s="309">
        <v>2875</v>
      </c>
      <c r="B360" s="310" t="s">
        <v>210</v>
      </c>
      <c r="C360" s="275"/>
      <c r="D360" s="275"/>
      <c r="E360" s="513"/>
    </row>
    <row r="361" spans="1:5" ht="12.75">
      <c r="A361" s="307"/>
      <c r="B361" s="54" t="s">
        <v>250</v>
      </c>
      <c r="C361" s="275"/>
      <c r="D361" s="275"/>
      <c r="E361" s="513"/>
    </row>
    <row r="362" spans="1:5" ht="12.75">
      <c r="A362" s="307"/>
      <c r="B362" s="54" t="s">
        <v>251</v>
      </c>
      <c r="C362" s="275">
        <v>2685</v>
      </c>
      <c r="D362" s="275">
        <v>2685</v>
      </c>
      <c r="E362" s="513">
        <f t="shared" si="12"/>
        <v>1</v>
      </c>
    </row>
    <row r="363" spans="1:5" ht="12.75">
      <c r="A363" s="307"/>
      <c r="B363" s="54" t="s">
        <v>252</v>
      </c>
      <c r="C363" s="275">
        <v>1380</v>
      </c>
      <c r="D363" s="275">
        <v>1380</v>
      </c>
      <c r="E363" s="513">
        <f t="shared" si="12"/>
        <v>1</v>
      </c>
    </row>
    <row r="364" spans="1:5" ht="12.75">
      <c r="A364" s="307"/>
      <c r="B364" s="54" t="s">
        <v>254</v>
      </c>
      <c r="C364" s="275">
        <v>40403</v>
      </c>
      <c r="D364" s="275">
        <v>40403</v>
      </c>
      <c r="E364" s="513">
        <f t="shared" si="12"/>
        <v>1</v>
      </c>
    </row>
    <row r="365" spans="1:5" ht="12.75">
      <c r="A365" s="307"/>
      <c r="B365" s="54" t="s">
        <v>255</v>
      </c>
      <c r="C365" s="275">
        <v>10244</v>
      </c>
      <c r="D365" s="275">
        <v>10244</v>
      </c>
      <c r="E365" s="513">
        <f t="shared" si="12"/>
        <v>1</v>
      </c>
    </row>
    <row r="366" spans="1:5" ht="13.5" thickBot="1">
      <c r="A366" s="307"/>
      <c r="B366" s="59" t="s">
        <v>256</v>
      </c>
      <c r="C366" s="316"/>
      <c r="D366" s="316"/>
      <c r="E366" s="514"/>
    </row>
    <row r="367" spans="1:5" ht="13.5" thickBot="1">
      <c r="A367" s="307"/>
      <c r="B367" s="223" t="s">
        <v>249</v>
      </c>
      <c r="C367" s="320">
        <f>SUM(C361:C366)</f>
        <v>54712</v>
      </c>
      <c r="D367" s="320">
        <f>SUM(D361:D366)</f>
        <v>54712</v>
      </c>
      <c r="E367" s="516">
        <f t="shared" si="12"/>
        <v>1</v>
      </c>
    </row>
    <row r="368" spans="1:5" ht="13.5" thickBot="1">
      <c r="A368" s="307"/>
      <c r="B368" s="56" t="s">
        <v>698</v>
      </c>
      <c r="C368" s="277"/>
      <c r="D368" s="277"/>
      <c r="E368" s="517"/>
    </row>
    <row r="369" spans="1:5" ht="13.5" thickBot="1">
      <c r="A369" s="307"/>
      <c r="B369" s="174" t="s">
        <v>676</v>
      </c>
      <c r="C369" s="277"/>
      <c r="D369" s="277">
        <v>10360</v>
      </c>
      <c r="E369" s="517"/>
    </row>
    <row r="370" spans="1:5" ht="13.5" thickBot="1">
      <c r="A370" s="307"/>
      <c r="B370" s="611" t="s">
        <v>673</v>
      </c>
      <c r="C370" s="612">
        <f>SUM(C368+C367+C369)</f>
        <v>54712</v>
      </c>
      <c r="D370" s="612">
        <f>SUM(D368+D367+D369)</f>
        <v>65072</v>
      </c>
      <c r="E370" s="516">
        <f t="shared" si="12"/>
        <v>1.1893551688843398</v>
      </c>
    </row>
    <row r="371" spans="1:5" ht="13.5" thickBot="1">
      <c r="A371" s="307"/>
      <c r="B371" s="613" t="s">
        <v>679</v>
      </c>
      <c r="C371" s="614"/>
      <c r="D371" s="614"/>
      <c r="E371" s="517"/>
    </row>
    <row r="372" spans="1:5" ht="12.75">
      <c r="A372" s="307"/>
      <c r="B372" s="54" t="s">
        <v>257</v>
      </c>
      <c r="C372" s="275">
        <v>452690</v>
      </c>
      <c r="D372" s="275">
        <v>454325</v>
      </c>
      <c r="E372" s="513">
        <f t="shared" si="12"/>
        <v>1.003611743135479</v>
      </c>
    </row>
    <row r="373" spans="1:5" ht="13.5" thickBot="1">
      <c r="A373" s="307"/>
      <c r="B373" s="295" t="s">
        <v>258</v>
      </c>
      <c r="C373" s="316"/>
      <c r="D373" s="316"/>
      <c r="E373" s="514"/>
    </row>
    <row r="374" spans="1:5" ht="13.5" thickBot="1">
      <c r="A374" s="307"/>
      <c r="B374" s="615" t="s">
        <v>645</v>
      </c>
      <c r="C374" s="616">
        <f>SUM(C372:C373)</f>
        <v>452690</v>
      </c>
      <c r="D374" s="616">
        <f>SUM(D372:D373)</f>
        <v>454325</v>
      </c>
      <c r="E374" s="516">
        <f t="shared" si="12"/>
        <v>1.003611743135479</v>
      </c>
    </row>
    <row r="375" spans="1:5" ht="15.75" thickBot="1">
      <c r="A375" s="307"/>
      <c r="B375" s="301" t="s">
        <v>700</v>
      </c>
      <c r="C375" s="321">
        <f>SUM(C370+C371+C374)</f>
        <v>507402</v>
      </c>
      <c r="D375" s="321">
        <f>SUM(D370+D371+D374)</f>
        <v>519397</v>
      </c>
      <c r="E375" s="516">
        <f t="shared" si="12"/>
        <v>1.023640032952176</v>
      </c>
    </row>
    <row r="376" spans="1:5" ht="12.75">
      <c r="A376" s="306"/>
      <c r="B376" s="296" t="s">
        <v>260</v>
      </c>
      <c r="C376" s="275">
        <v>275998</v>
      </c>
      <c r="D376" s="275">
        <v>279617</v>
      </c>
      <c r="E376" s="513">
        <f t="shared" si="12"/>
        <v>1.0131124138580714</v>
      </c>
    </row>
    <row r="377" spans="1:5" ht="12.75">
      <c r="A377" s="306"/>
      <c r="B377" s="296" t="s">
        <v>261</v>
      </c>
      <c r="C377" s="275">
        <v>73044</v>
      </c>
      <c r="D377" s="275">
        <v>73501</v>
      </c>
      <c r="E377" s="513">
        <f t="shared" si="12"/>
        <v>1.006256502929741</v>
      </c>
    </row>
    <row r="378" spans="1:5" ht="12.75">
      <c r="A378" s="306"/>
      <c r="B378" s="296" t="s">
        <v>262</v>
      </c>
      <c r="C378" s="275">
        <v>158360</v>
      </c>
      <c r="D378" s="275">
        <v>166279</v>
      </c>
      <c r="E378" s="513">
        <f t="shared" si="12"/>
        <v>1.0500063147259409</v>
      </c>
    </row>
    <row r="379" spans="1:5" ht="12.75">
      <c r="A379" s="306"/>
      <c r="B379" s="296" t="s">
        <v>263</v>
      </c>
      <c r="C379" s="275"/>
      <c r="D379" s="275"/>
      <c r="E379" s="513"/>
    </row>
    <row r="380" spans="1:5" ht="13.5" thickBot="1">
      <c r="A380" s="306"/>
      <c r="B380" s="298" t="s">
        <v>264</v>
      </c>
      <c r="C380" s="316"/>
      <c r="D380" s="316"/>
      <c r="E380" s="514"/>
    </row>
    <row r="381" spans="1:5" ht="13.5" thickBot="1">
      <c r="A381" s="306"/>
      <c r="B381" s="297" t="s">
        <v>644</v>
      </c>
      <c r="C381" s="320">
        <f>SUM(C376:C380)</f>
        <v>507402</v>
      </c>
      <c r="D381" s="320">
        <f>SUM(D376:D380)</f>
        <v>519397</v>
      </c>
      <c r="E381" s="516">
        <f t="shared" si="12"/>
        <v>1.023640032952176</v>
      </c>
    </row>
    <row r="382" spans="1:5" ht="12.75">
      <c r="A382" s="306"/>
      <c r="B382" s="296" t="s">
        <v>265</v>
      </c>
      <c r="C382" s="275"/>
      <c r="D382" s="275"/>
      <c r="E382" s="513"/>
    </row>
    <row r="383" spans="1:5" ht="12.75">
      <c r="A383" s="306"/>
      <c r="B383" s="296" t="s">
        <v>266</v>
      </c>
      <c r="C383" s="275"/>
      <c r="D383" s="275"/>
      <c r="E383" s="513"/>
    </row>
    <row r="384" spans="1:5" ht="13.5" thickBot="1">
      <c r="A384" s="306"/>
      <c r="B384" s="299" t="s">
        <v>271</v>
      </c>
      <c r="C384" s="316"/>
      <c r="D384" s="316"/>
      <c r="E384" s="514"/>
    </row>
    <row r="385" spans="1:5" ht="13.5" thickBot="1">
      <c r="A385" s="306"/>
      <c r="B385" s="300" t="s">
        <v>665</v>
      </c>
      <c r="C385" s="315"/>
      <c r="D385" s="315"/>
      <c r="E385" s="517"/>
    </row>
    <row r="386" spans="1:5" ht="15.75" thickBot="1">
      <c r="A386" s="308"/>
      <c r="B386" s="302" t="s">
        <v>965</v>
      </c>
      <c r="C386" s="321">
        <f>SUM(C381+C385)</f>
        <v>507402</v>
      </c>
      <c r="D386" s="321">
        <f>SUM(D381+D385)</f>
        <v>519397</v>
      </c>
      <c r="E386" s="516">
        <f t="shared" si="12"/>
        <v>1.023640032952176</v>
      </c>
    </row>
    <row r="387" spans="1:5" ht="15">
      <c r="A387" s="314">
        <v>2898</v>
      </c>
      <c r="B387" s="311" t="s">
        <v>282</v>
      </c>
      <c r="C387" s="318"/>
      <c r="D387" s="318"/>
      <c r="E387" s="513"/>
    </row>
    <row r="388" spans="1:5" ht="12.75">
      <c r="A388" s="307"/>
      <c r="B388" s="54" t="s">
        <v>250</v>
      </c>
      <c r="C388" s="318">
        <f aca="true" t="shared" si="13" ref="C388:D393">SUM(C361+C334)</f>
        <v>5000</v>
      </c>
      <c r="D388" s="318">
        <f t="shared" si="13"/>
        <v>5000</v>
      </c>
      <c r="E388" s="513">
        <f t="shared" si="12"/>
        <v>1</v>
      </c>
    </row>
    <row r="389" spans="1:5" ht="12.75">
      <c r="A389" s="307"/>
      <c r="B389" s="54" t="s">
        <v>251</v>
      </c>
      <c r="C389" s="318">
        <f t="shared" si="13"/>
        <v>5785</v>
      </c>
      <c r="D389" s="318">
        <f t="shared" si="13"/>
        <v>5785</v>
      </c>
      <c r="E389" s="513">
        <f t="shared" si="12"/>
        <v>1</v>
      </c>
    </row>
    <row r="390" spans="1:5" ht="12.75">
      <c r="A390" s="307"/>
      <c r="B390" s="54" t="s">
        <v>252</v>
      </c>
      <c r="C390" s="318">
        <f t="shared" si="13"/>
        <v>1380</v>
      </c>
      <c r="D390" s="318">
        <f t="shared" si="13"/>
        <v>1380</v>
      </c>
      <c r="E390" s="513">
        <f t="shared" si="12"/>
        <v>1</v>
      </c>
    </row>
    <row r="391" spans="1:5" ht="12.75">
      <c r="A391" s="307"/>
      <c r="B391" s="54" t="s">
        <v>254</v>
      </c>
      <c r="C391" s="318">
        <f t="shared" si="13"/>
        <v>57403</v>
      </c>
      <c r="D391" s="318">
        <f t="shared" si="13"/>
        <v>57403</v>
      </c>
      <c r="E391" s="513">
        <f t="shared" si="12"/>
        <v>1</v>
      </c>
    </row>
    <row r="392" spans="1:5" ht="12.75">
      <c r="A392" s="307"/>
      <c r="B392" s="54" t="s">
        <v>255</v>
      </c>
      <c r="C392" s="318">
        <f t="shared" si="13"/>
        <v>15344</v>
      </c>
      <c r="D392" s="318">
        <f t="shared" si="13"/>
        <v>15344</v>
      </c>
      <c r="E392" s="513">
        <f t="shared" si="12"/>
        <v>1</v>
      </c>
    </row>
    <row r="393" spans="1:5" ht="13.5" thickBot="1">
      <c r="A393" s="307"/>
      <c r="B393" s="59" t="s">
        <v>256</v>
      </c>
      <c r="C393" s="319">
        <f t="shared" si="13"/>
        <v>0</v>
      </c>
      <c r="D393" s="319">
        <f t="shared" si="13"/>
        <v>0</v>
      </c>
      <c r="E393" s="514"/>
    </row>
    <row r="394" spans="1:5" ht="13.5" thickBot="1">
      <c r="A394" s="307"/>
      <c r="B394" s="223" t="s">
        <v>249</v>
      </c>
      <c r="C394" s="323">
        <f>SUM(C388:C393)</f>
        <v>84912</v>
      </c>
      <c r="D394" s="323">
        <f>SUM(D388:D393)</f>
        <v>84912</v>
      </c>
      <c r="E394" s="516">
        <f t="shared" si="12"/>
        <v>1</v>
      </c>
    </row>
    <row r="395" spans="1:5" ht="13.5" thickBot="1">
      <c r="A395" s="307"/>
      <c r="B395" s="56" t="s">
        <v>698</v>
      </c>
      <c r="C395" s="277"/>
      <c r="D395" s="277"/>
      <c r="E395" s="517"/>
    </row>
    <row r="396" spans="1:5" ht="13.5" thickBot="1">
      <c r="A396" s="307"/>
      <c r="B396" s="174" t="s">
        <v>676</v>
      </c>
      <c r="C396" s="277"/>
      <c r="D396" s="277">
        <f>SUM(D369+D342)</f>
        <v>15092</v>
      </c>
      <c r="E396" s="517"/>
    </row>
    <row r="397" spans="1:5" ht="13.5" thickBot="1">
      <c r="A397" s="307"/>
      <c r="B397" s="611" t="s">
        <v>673</v>
      </c>
      <c r="C397" s="612">
        <f>SUM(C395+C394+C396)</f>
        <v>84912</v>
      </c>
      <c r="D397" s="612">
        <f>SUM(D395+D394+D396)</f>
        <v>100004</v>
      </c>
      <c r="E397" s="516">
        <f aca="true" t="shared" si="14" ref="E397:E460">SUM(D397/C397)</f>
        <v>1.177736951196533</v>
      </c>
    </row>
    <row r="398" spans="1:5" ht="13.5" thickBot="1">
      <c r="A398" s="307"/>
      <c r="B398" s="613" t="s">
        <v>679</v>
      </c>
      <c r="C398" s="614"/>
      <c r="D398" s="614"/>
      <c r="E398" s="517"/>
    </row>
    <row r="399" spans="1:5" ht="12.75">
      <c r="A399" s="307"/>
      <c r="B399" s="54" t="s">
        <v>257</v>
      </c>
      <c r="C399" s="275">
        <f>SUM(C372+C345)</f>
        <v>722816</v>
      </c>
      <c r="D399" s="275">
        <f>SUM(D372+D345)</f>
        <v>724451</v>
      </c>
      <c r="E399" s="513">
        <f t="shared" si="14"/>
        <v>1.0022619864529838</v>
      </c>
    </row>
    <row r="400" spans="1:5" ht="13.5" thickBot="1">
      <c r="A400" s="307"/>
      <c r="B400" s="295" t="s">
        <v>258</v>
      </c>
      <c r="C400" s="316">
        <f>SUM(C373+C346)</f>
        <v>2100</v>
      </c>
      <c r="D400" s="316">
        <f>SUM(D373+D346)</f>
        <v>2100</v>
      </c>
      <c r="E400" s="514">
        <f t="shared" si="14"/>
        <v>1</v>
      </c>
    </row>
    <row r="401" spans="1:5" ht="13.5" thickBot="1">
      <c r="A401" s="307"/>
      <c r="B401" s="615" t="s">
        <v>645</v>
      </c>
      <c r="C401" s="616">
        <f>SUM(C399:C400)</f>
        <v>724916</v>
      </c>
      <c r="D401" s="616">
        <f>SUM(D399:D400)</f>
        <v>726551</v>
      </c>
      <c r="E401" s="516">
        <f t="shared" si="14"/>
        <v>1.0022554337330118</v>
      </c>
    </row>
    <row r="402" spans="1:5" ht="15.75" thickBot="1">
      <c r="A402" s="307"/>
      <c r="B402" s="301" t="s">
        <v>700</v>
      </c>
      <c r="C402" s="321">
        <f>SUM(C397+C398+C401)</f>
        <v>809828</v>
      </c>
      <c r="D402" s="321">
        <f>SUM(D397+D398+D401)</f>
        <v>826555</v>
      </c>
      <c r="E402" s="516">
        <f t="shared" si="14"/>
        <v>1.0206550032846482</v>
      </c>
    </row>
    <row r="403" spans="1:5" ht="12.75">
      <c r="A403" s="306"/>
      <c r="B403" s="296" t="s">
        <v>260</v>
      </c>
      <c r="C403" s="318">
        <f aca="true" t="shared" si="15" ref="C403:D407">SUM(C376+C349)</f>
        <v>447734</v>
      </c>
      <c r="D403" s="318">
        <f t="shared" si="15"/>
        <v>453920</v>
      </c>
      <c r="E403" s="513">
        <f t="shared" si="14"/>
        <v>1.013816239106255</v>
      </c>
    </row>
    <row r="404" spans="1:5" ht="12.75">
      <c r="A404" s="306"/>
      <c r="B404" s="296" t="s">
        <v>261</v>
      </c>
      <c r="C404" s="318">
        <f t="shared" si="15"/>
        <v>118401</v>
      </c>
      <c r="D404" s="318">
        <f t="shared" si="15"/>
        <v>119431</v>
      </c>
      <c r="E404" s="513">
        <f t="shared" si="14"/>
        <v>1.0086992508509218</v>
      </c>
    </row>
    <row r="405" spans="1:5" ht="12.75">
      <c r="A405" s="306"/>
      <c r="B405" s="296" t="s">
        <v>262</v>
      </c>
      <c r="C405" s="318">
        <f t="shared" si="15"/>
        <v>243693</v>
      </c>
      <c r="D405" s="318">
        <f t="shared" si="15"/>
        <v>253204</v>
      </c>
      <c r="E405" s="513">
        <f t="shared" si="14"/>
        <v>1.0390286138707308</v>
      </c>
    </row>
    <row r="406" spans="1:5" ht="12.75">
      <c r="A406" s="306"/>
      <c r="B406" s="296" t="s">
        <v>263</v>
      </c>
      <c r="C406" s="318">
        <f t="shared" si="15"/>
        <v>0</v>
      </c>
      <c r="D406" s="318">
        <f t="shared" si="15"/>
        <v>0</v>
      </c>
      <c r="E406" s="513"/>
    </row>
    <row r="407" spans="1:5" ht="13.5" thickBot="1">
      <c r="A407" s="306"/>
      <c r="B407" s="298" t="s">
        <v>264</v>
      </c>
      <c r="C407" s="319">
        <f t="shared" si="15"/>
        <v>0</v>
      </c>
      <c r="D407" s="319">
        <f t="shared" si="15"/>
        <v>0</v>
      </c>
      <c r="E407" s="514"/>
    </row>
    <row r="408" spans="1:5" ht="13.5" thickBot="1">
      <c r="A408" s="306"/>
      <c r="B408" s="297" t="s">
        <v>644</v>
      </c>
      <c r="C408" s="323">
        <f>SUM(C403:C407)</f>
        <v>809828</v>
      </c>
      <c r="D408" s="323">
        <f>SUM(D403:D407)</f>
        <v>826555</v>
      </c>
      <c r="E408" s="516">
        <f t="shared" si="14"/>
        <v>1.0206550032846482</v>
      </c>
    </row>
    <row r="409" spans="1:5" ht="12.75">
      <c r="A409" s="306"/>
      <c r="B409" s="296" t="s">
        <v>265</v>
      </c>
      <c r="C409" s="318">
        <f aca="true" t="shared" si="16" ref="C409:D411">SUM(C382+C355)</f>
        <v>0</v>
      </c>
      <c r="D409" s="318">
        <f t="shared" si="16"/>
        <v>0</v>
      </c>
      <c r="E409" s="513"/>
    </row>
    <row r="410" spans="1:5" ht="12.75">
      <c r="A410" s="306"/>
      <c r="B410" s="296" t="s">
        <v>266</v>
      </c>
      <c r="C410" s="318">
        <f t="shared" si="16"/>
        <v>0</v>
      </c>
      <c r="D410" s="318">
        <f t="shared" si="16"/>
        <v>0</v>
      </c>
      <c r="E410" s="513"/>
    </row>
    <row r="411" spans="1:5" ht="13.5" thickBot="1">
      <c r="A411" s="306"/>
      <c r="B411" s="299" t="s">
        <v>271</v>
      </c>
      <c r="C411" s="319">
        <f t="shared" si="16"/>
        <v>0</v>
      </c>
      <c r="D411" s="319">
        <f t="shared" si="16"/>
        <v>0</v>
      </c>
      <c r="E411" s="514"/>
    </row>
    <row r="412" spans="1:5" ht="13.5" thickBot="1">
      <c r="A412" s="306"/>
      <c r="B412" s="300" t="s">
        <v>665</v>
      </c>
      <c r="C412" s="322">
        <f>SUM(C409:C411)</f>
        <v>0</v>
      </c>
      <c r="D412" s="322">
        <f>SUM(D409:D411)</f>
        <v>0</v>
      </c>
      <c r="E412" s="517"/>
    </row>
    <row r="413" spans="1:5" ht="15.75" thickBot="1">
      <c r="A413" s="308"/>
      <c r="B413" s="302" t="s">
        <v>965</v>
      </c>
      <c r="C413" s="325">
        <f>SUM(C386+C359)</f>
        <v>809828</v>
      </c>
      <c r="D413" s="325">
        <f>SUM(D386+D359)</f>
        <v>826555</v>
      </c>
      <c r="E413" s="516">
        <f t="shared" si="14"/>
        <v>1.0206550032846482</v>
      </c>
    </row>
    <row r="414" spans="1:5" ht="15">
      <c r="A414" s="309">
        <v>2985</v>
      </c>
      <c r="B414" s="310" t="s">
        <v>283</v>
      </c>
      <c r="C414" s="275"/>
      <c r="D414" s="275"/>
      <c r="E414" s="513"/>
    </row>
    <row r="415" spans="1:5" ht="12.75">
      <c r="A415" s="307"/>
      <c r="B415" s="54" t="s">
        <v>250</v>
      </c>
      <c r="C415" s="275">
        <v>40000</v>
      </c>
      <c r="D415" s="275">
        <v>40000</v>
      </c>
      <c r="E415" s="513">
        <f t="shared" si="14"/>
        <v>1</v>
      </c>
    </row>
    <row r="416" spans="1:5" ht="12.75">
      <c r="A416" s="307"/>
      <c r="B416" s="54" t="s">
        <v>251</v>
      </c>
      <c r="C416" s="275"/>
      <c r="D416" s="275"/>
      <c r="E416" s="513"/>
    </row>
    <row r="417" spans="1:5" ht="12.75">
      <c r="A417" s="307"/>
      <c r="B417" s="54" t="s">
        <v>252</v>
      </c>
      <c r="C417" s="275">
        <v>20000</v>
      </c>
      <c r="D417" s="275">
        <v>20000</v>
      </c>
      <c r="E417" s="513">
        <f t="shared" si="14"/>
        <v>1</v>
      </c>
    </row>
    <row r="418" spans="1:5" ht="12.75">
      <c r="A418" s="307"/>
      <c r="B418" s="54" t="s">
        <v>254</v>
      </c>
      <c r="C418" s="275"/>
      <c r="D418" s="275"/>
      <c r="E418" s="513"/>
    </row>
    <row r="419" spans="1:5" ht="12.75">
      <c r="A419" s="307"/>
      <c r="B419" s="54" t="s">
        <v>255</v>
      </c>
      <c r="C419" s="275">
        <v>15000</v>
      </c>
      <c r="D419" s="275">
        <v>15000</v>
      </c>
      <c r="E419" s="513">
        <f t="shared" si="14"/>
        <v>1</v>
      </c>
    </row>
    <row r="420" spans="1:5" ht="13.5" thickBot="1">
      <c r="A420" s="307"/>
      <c r="B420" s="59" t="s">
        <v>256</v>
      </c>
      <c r="C420" s="316"/>
      <c r="D420" s="316"/>
      <c r="E420" s="514"/>
    </row>
    <row r="421" spans="1:5" ht="13.5" thickBot="1">
      <c r="A421" s="307"/>
      <c r="B421" s="223" t="s">
        <v>249</v>
      </c>
      <c r="C421" s="320">
        <f>SUM(C415:C420)</f>
        <v>75000</v>
      </c>
      <c r="D421" s="320">
        <f>SUM(D415:D420)</f>
        <v>75000</v>
      </c>
      <c r="E421" s="516">
        <f t="shared" si="14"/>
        <v>1</v>
      </c>
    </row>
    <row r="422" spans="1:5" ht="13.5" thickBot="1">
      <c r="A422" s="307"/>
      <c r="B422" s="56" t="s">
        <v>698</v>
      </c>
      <c r="C422" s="277"/>
      <c r="D422" s="277"/>
      <c r="E422" s="517"/>
    </row>
    <row r="423" spans="1:5" ht="13.5" thickBot="1">
      <c r="A423" s="307"/>
      <c r="B423" s="174" t="s">
        <v>676</v>
      </c>
      <c r="C423" s="277"/>
      <c r="D423" s="277">
        <v>1857</v>
      </c>
      <c r="E423" s="517"/>
    </row>
    <row r="424" spans="1:5" ht="13.5" thickBot="1">
      <c r="A424" s="307"/>
      <c r="B424" s="611" t="s">
        <v>673</v>
      </c>
      <c r="C424" s="612">
        <f>SUM(C422+C421+C423)</f>
        <v>75000</v>
      </c>
      <c r="D424" s="612">
        <f>SUM(D422+D421+D423)</f>
        <v>76857</v>
      </c>
      <c r="E424" s="516">
        <f t="shared" si="14"/>
        <v>1.02476</v>
      </c>
    </row>
    <row r="425" spans="1:5" ht="13.5" thickBot="1">
      <c r="A425" s="307"/>
      <c r="B425" s="613" t="s">
        <v>679</v>
      </c>
      <c r="C425" s="614"/>
      <c r="D425" s="614"/>
      <c r="E425" s="517"/>
    </row>
    <row r="426" spans="1:5" ht="12.75">
      <c r="A426" s="307"/>
      <c r="B426" s="54" t="s">
        <v>257</v>
      </c>
      <c r="C426" s="275">
        <v>321284</v>
      </c>
      <c r="D426" s="275">
        <v>321284</v>
      </c>
      <c r="E426" s="513">
        <f t="shared" si="14"/>
        <v>1</v>
      </c>
    </row>
    <row r="427" spans="1:5" ht="12.75">
      <c r="A427" s="307"/>
      <c r="B427" s="57" t="s">
        <v>258</v>
      </c>
      <c r="C427" s="275"/>
      <c r="D427" s="275"/>
      <c r="E427" s="513"/>
    </row>
    <row r="428" spans="1:5" ht="13.5" thickBot="1">
      <c r="A428" s="307"/>
      <c r="B428" s="295" t="s">
        <v>259</v>
      </c>
      <c r="C428" s="316"/>
      <c r="D428" s="316"/>
      <c r="E428" s="514"/>
    </row>
    <row r="429" spans="1:5" ht="13.5" thickBot="1">
      <c r="A429" s="307"/>
      <c r="B429" s="615" t="s">
        <v>645</v>
      </c>
      <c r="C429" s="616">
        <f>SUM(C426:C428)</f>
        <v>321284</v>
      </c>
      <c r="D429" s="616">
        <f>SUM(D426:D428)</f>
        <v>321284</v>
      </c>
      <c r="E429" s="516">
        <f t="shared" si="14"/>
        <v>1</v>
      </c>
    </row>
    <row r="430" spans="1:5" ht="15.75" thickBot="1">
      <c r="A430" s="307"/>
      <c r="B430" s="301" t="s">
        <v>700</v>
      </c>
      <c r="C430" s="321">
        <f>SUM(C424+C425+C429)</f>
        <v>396284</v>
      </c>
      <c r="D430" s="321">
        <f>SUM(D424+D425+D429)</f>
        <v>398141</v>
      </c>
      <c r="E430" s="516">
        <f t="shared" si="14"/>
        <v>1.004686033248882</v>
      </c>
    </row>
    <row r="431" spans="1:6" ht="12.75">
      <c r="A431" s="306"/>
      <c r="B431" s="296" t="s">
        <v>260</v>
      </c>
      <c r="C431" s="275">
        <v>127452</v>
      </c>
      <c r="D431" s="275">
        <v>127797</v>
      </c>
      <c r="E431" s="513">
        <f t="shared" si="14"/>
        <v>1.0027069014217116</v>
      </c>
      <c r="F431" s="512"/>
    </row>
    <row r="432" spans="1:6" ht="12.75">
      <c r="A432" s="306"/>
      <c r="B432" s="296" t="s">
        <v>261</v>
      </c>
      <c r="C432" s="275">
        <v>33272</v>
      </c>
      <c r="D432" s="275">
        <v>33365</v>
      </c>
      <c r="E432" s="513">
        <f t="shared" si="14"/>
        <v>1.0027951430632362</v>
      </c>
      <c r="F432" s="512"/>
    </row>
    <row r="433" spans="1:6" ht="12.75">
      <c r="A433" s="306"/>
      <c r="B433" s="296" t="s">
        <v>262</v>
      </c>
      <c r="C433" s="275">
        <v>235560</v>
      </c>
      <c r="D433" s="275">
        <v>236979</v>
      </c>
      <c r="E433" s="513">
        <f t="shared" si="14"/>
        <v>1.0060239429444728</v>
      </c>
      <c r="F433" s="512"/>
    </row>
    <row r="434" spans="1:6" ht="12.75">
      <c r="A434" s="306"/>
      <c r="B434" s="296" t="s">
        <v>263</v>
      </c>
      <c r="C434" s="275"/>
      <c r="D434" s="275"/>
      <c r="E434" s="513"/>
      <c r="F434" s="512"/>
    </row>
    <row r="435" spans="1:6" ht="13.5" thickBot="1">
      <c r="A435" s="306"/>
      <c r="B435" s="298" t="s">
        <v>264</v>
      </c>
      <c r="C435" s="316"/>
      <c r="D435" s="316"/>
      <c r="E435" s="514"/>
      <c r="F435" s="512"/>
    </row>
    <row r="436" spans="1:6" ht="13.5" thickBot="1">
      <c r="A436" s="306"/>
      <c r="B436" s="297" t="s">
        <v>644</v>
      </c>
      <c r="C436" s="320">
        <f>SUM(C431:C435)</f>
        <v>396284</v>
      </c>
      <c r="D436" s="320">
        <f>SUM(D431:D435)</f>
        <v>398141</v>
      </c>
      <c r="E436" s="516">
        <f t="shared" si="14"/>
        <v>1.004686033248882</v>
      </c>
      <c r="F436" s="518"/>
    </row>
    <row r="437" spans="1:6" ht="12.75">
      <c r="A437" s="306"/>
      <c r="B437" s="296" t="s">
        <v>265</v>
      </c>
      <c r="C437" s="275"/>
      <c r="D437" s="275"/>
      <c r="E437" s="513"/>
      <c r="F437" s="512"/>
    </row>
    <row r="438" spans="1:6" ht="12.75">
      <c r="A438" s="306"/>
      <c r="B438" s="296" t="s">
        <v>266</v>
      </c>
      <c r="C438" s="275"/>
      <c r="D438" s="275"/>
      <c r="E438" s="513"/>
      <c r="F438" s="512"/>
    </row>
    <row r="439" spans="1:6" ht="13.5" thickBot="1">
      <c r="A439" s="306"/>
      <c r="B439" s="299" t="s">
        <v>271</v>
      </c>
      <c r="C439" s="316"/>
      <c r="D439" s="316"/>
      <c r="E439" s="514"/>
      <c r="F439" s="512"/>
    </row>
    <row r="440" spans="1:6" ht="13.5" thickBot="1">
      <c r="A440" s="306"/>
      <c r="B440" s="300" t="s">
        <v>665</v>
      </c>
      <c r="C440" s="315"/>
      <c r="D440" s="315"/>
      <c r="E440" s="517"/>
      <c r="F440" s="512"/>
    </row>
    <row r="441" spans="1:6" ht="15.75" thickBot="1">
      <c r="A441" s="308"/>
      <c r="B441" s="302" t="s">
        <v>965</v>
      </c>
      <c r="C441" s="321">
        <f>SUM(C436+C440)</f>
        <v>396284</v>
      </c>
      <c r="D441" s="321">
        <f>SUM(D436+D440)</f>
        <v>398141</v>
      </c>
      <c r="E441" s="516">
        <f t="shared" si="14"/>
        <v>1.004686033248882</v>
      </c>
      <c r="F441" s="518"/>
    </row>
    <row r="442" spans="1:6" ht="15">
      <c r="A442" s="314">
        <v>2991</v>
      </c>
      <c r="B442" s="310" t="s">
        <v>162</v>
      </c>
      <c r="C442" s="318"/>
      <c r="D442" s="318"/>
      <c r="E442" s="513"/>
      <c r="F442" s="512"/>
    </row>
    <row r="443" spans="1:6" ht="12.75">
      <c r="A443" s="307"/>
      <c r="B443" s="54" t="s">
        <v>250</v>
      </c>
      <c r="C443" s="318">
        <f aca="true" t="shared" si="17" ref="C443:D448">SUM(C415+C388+C307)</f>
        <v>54260</v>
      </c>
      <c r="D443" s="318">
        <f t="shared" si="17"/>
        <v>54260</v>
      </c>
      <c r="E443" s="513">
        <f t="shared" si="14"/>
        <v>1</v>
      </c>
      <c r="F443" s="519"/>
    </row>
    <row r="444" spans="1:6" ht="12.75">
      <c r="A444" s="307"/>
      <c r="B444" s="54" t="s">
        <v>251</v>
      </c>
      <c r="C444" s="318">
        <f t="shared" si="17"/>
        <v>11879</v>
      </c>
      <c r="D444" s="318">
        <f t="shared" si="17"/>
        <v>11879</v>
      </c>
      <c r="E444" s="513">
        <f t="shared" si="14"/>
        <v>1</v>
      </c>
      <c r="F444" s="519"/>
    </row>
    <row r="445" spans="1:6" ht="12.75">
      <c r="A445" s="307"/>
      <c r="B445" s="54" t="s">
        <v>252</v>
      </c>
      <c r="C445" s="318">
        <f t="shared" si="17"/>
        <v>41406</v>
      </c>
      <c r="D445" s="318">
        <f t="shared" si="17"/>
        <v>41406</v>
      </c>
      <c r="E445" s="513">
        <f t="shared" si="14"/>
        <v>1</v>
      </c>
      <c r="F445" s="519"/>
    </row>
    <row r="446" spans="1:6" ht="12.75">
      <c r="A446" s="307"/>
      <c r="B446" s="54" t="s">
        <v>254</v>
      </c>
      <c r="C446" s="318">
        <f t="shared" si="17"/>
        <v>207659</v>
      </c>
      <c r="D446" s="318">
        <f t="shared" si="17"/>
        <v>207659</v>
      </c>
      <c r="E446" s="513">
        <f t="shared" si="14"/>
        <v>1</v>
      </c>
      <c r="F446" s="519"/>
    </row>
    <row r="447" spans="1:6" ht="12.75">
      <c r="A447" s="307"/>
      <c r="B447" s="54" t="s">
        <v>255</v>
      </c>
      <c r="C447" s="318">
        <f t="shared" si="17"/>
        <v>75191</v>
      </c>
      <c r="D447" s="318">
        <f t="shared" si="17"/>
        <v>75191</v>
      </c>
      <c r="E447" s="513">
        <f t="shared" si="14"/>
        <v>1</v>
      </c>
      <c r="F447" s="519"/>
    </row>
    <row r="448" spans="1:6" ht="13.5" thickBot="1">
      <c r="A448" s="307"/>
      <c r="B448" s="59" t="s">
        <v>256</v>
      </c>
      <c r="C448" s="319">
        <f t="shared" si="17"/>
        <v>0</v>
      </c>
      <c r="D448" s="319">
        <f t="shared" si="17"/>
        <v>0</v>
      </c>
      <c r="E448" s="514"/>
      <c r="F448" s="519"/>
    </row>
    <row r="449" spans="1:6" ht="13.5" thickBot="1">
      <c r="A449" s="307"/>
      <c r="B449" s="223" t="s">
        <v>249</v>
      </c>
      <c r="C449" s="322">
        <f>SUM(C443:C448)</f>
        <v>390395</v>
      </c>
      <c r="D449" s="322">
        <f>SUM(D443:D448)</f>
        <v>390395</v>
      </c>
      <c r="E449" s="516">
        <f t="shared" si="14"/>
        <v>1</v>
      </c>
      <c r="F449" s="520"/>
    </row>
    <row r="450" spans="1:6" ht="13.5" thickBot="1">
      <c r="A450" s="307"/>
      <c r="B450" s="56" t="s">
        <v>698</v>
      </c>
      <c r="C450" s="277"/>
      <c r="D450" s="277"/>
      <c r="E450" s="517"/>
      <c r="F450" s="520"/>
    </row>
    <row r="451" spans="1:6" ht="13.5" thickBot="1">
      <c r="A451" s="307"/>
      <c r="B451" s="174" t="s">
        <v>676</v>
      </c>
      <c r="C451" s="277"/>
      <c r="D451" s="277">
        <f>SUM(D423+D396+D315)</f>
        <v>76362</v>
      </c>
      <c r="E451" s="517"/>
      <c r="F451" s="520"/>
    </row>
    <row r="452" spans="1:6" ht="13.5" thickBot="1">
      <c r="A452" s="307"/>
      <c r="B452" s="611" t="s">
        <v>673</v>
      </c>
      <c r="C452" s="612">
        <f>SUM(C450+C449+C451)</f>
        <v>390395</v>
      </c>
      <c r="D452" s="612">
        <f>SUM(D450+D449+D451)</f>
        <v>466757</v>
      </c>
      <c r="E452" s="516">
        <f t="shared" si="14"/>
        <v>1.1956018903930634</v>
      </c>
      <c r="F452" s="520"/>
    </row>
    <row r="453" spans="1:6" ht="13.5" thickBot="1">
      <c r="A453" s="307"/>
      <c r="B453" s="613" t="s">
        <v>679</v>
      </c>
      <c r="C453" s="614"/>
      <c r="D453" s="614"/>
      <c r="E453" s="517"/>
      <c r="F453" s="520"/>
    </row>
    <row r="454" spans="1:6" ht="12.75">
      <c r="A454" s="307"/>
      <c r="B454" s="54" t="s">
        <v>257</v>
      </c>
      <c r="C454" s="275">
        <f>SUM(C426+C399+C318)</f>
        <v>2902336</v>
      </c>
      <c r="D454" s="275">
        <f>SUM(D426+D399+D318)</f>
        <v>2969387</v>
      </c>
      <c r="E454" s="513">
        <f t="shared" si="14"/>
        <v>1.023102425081038</v>
      </c>
      <c r="F454" s="520"/>
    </row>
    <row r="455" spans="1:6" ht="12.75">
      <c r="A455" s="307"/>
      <c r="B455" s="57" t="s">
        <v>258</v>
      </c>
      <c r="C455" s="275">
        <f>SUM(C427+C400+C319)</f>
        <v>212923</v>
      </c>
      <c r="D455" s="275">
        <f>SUM(D427+D400+D319)</f>
        <v>212923</v>
      </c>
      <c r="E455" s="513">
        <f t="shared" si="14"/>
        <v>1</v>
      </c>
      <c r="F455" s="520"/>
    </row>
    <row r="456" spans="1:6" ht="13.5" thickBot="1">
      <c r="A456" s="307"/>
      <c r="B456" s="295" t="s">
        <v>259</v>
      </c>
      <c r="C456" s="316"/>
      <c r="D456" s="316"/>
      <c r="E456" s="514"/>
      <c r="F456" s="520"/>
    </row>
    <row r="457" spans="1:6" ht="13.5" thickBot="1">
      <c r="A457" s="307"/>
      <c r="B457" s="615" t="s">
        <v>645</v>
      </c>
      <c r="C457" s="277">
        <f>SUM(C454:C456)</f>
        <v>3115259</v>
      </c>
      <c r="D457" s="277">
        <f>SUM(D454:D456)</f>
        <v>3182310</v>
      </c>
      <c r="E457" s="516">
        <f t="shared" si="14"/>
        <v>1.021523411055068</v>
      </c>
      <c r="F457" s="520"/>
    </row>
    <row r="458" spans="1:6" ht="15.75" thickBot="1">
      <c r="A458" s="307"/>
      <c r="B458" s="301" t="s">
        <v>700</v>
      </c>
      <c r="C458" s="616">
        <f>SUM(C452+C457)</f>
        <v>3505654</v>
      </c>
      <c r="D458" s="616">
        <f>SUM(D452+D457)</f>
        <v>3649067</v>
      </c>
      <c r="E458" s="516">
        <f t="shared" si="14"/>
        <v>1.040909057197316</v>
      </c>
      <c r="F458" s="520"/>
    </row>
    <row r="459" spans="1:6" ht="12.75">
      <c r="A459" s="306"/>
      <c r="B459" s="296" t="s">
        <v>260</v>
      </c>
      <c r="C459" s="318">
        <f aca="true" t="shared" si="18" ref="C459:D463">SUM(C431+C403+C322)</f>
        <v>1465636</v>
      </c>
      <c r="D459" s="318">
        <f t="shared" si="18"/>
        <v>1495039</v>
      </c>
      <c r="E459" s="513">
        <f t="shared" si="14"/>
        <v>1.020061597831931</v>
      </c>
      <c r="F459" s="519"/>
    </row>
    <row r="460" spans="1:6" ht="12.75">
      <c r="A460" s="306"/>
      <c r="B460" s="296" t="s">
        <v>261</v>
      </c>
      <c r="C460" s="318">
        <f t="shared" si="18"/>
        <v>385319</v>
      </c>
      <c r="D460" s="318">
        <f t="shared" si="18"/>
        <v>388092</v>
      </c>
      <c r="E460" s="513">
        <f t="shared" si="14"/>
        <v>1.007196634476888</v>
      </c>
      <c r="F460" s="519"/>
    </row>
    <row r="461" spans="1:6" ht="12.75">
      <c r="A461" s="306"/>
      <c r="B461" s="296" t="s">
        <v>262</v>
      </c>
      <c r="C461" s="318">
        <f t="shared" si="18"/>
        <v>1654699</v>
      </c>
      <c r="D461" s="318">
        <f t="shared" si="18"/>
        <v>1762686</v>
      </c>
      <c r="E461" s="513">
        <f>SUM(D461/C461)</f>
        <v>1.0652608117851041</v>
      </c>
      <c r="F461" s="519"/>
    </row>
    <row r="462" spans="1:6" ht="12.75">
      <c r="A462" s="306"/>
      <c r="B462" s="296" t="s">
        <v>263</v>
      </c>
      <c r="C462" s="318">
        <f t="shared" si="18"/>
        <v>0</v>
      </c>
      <c r="D462" s="318">
        <f t="shared" si="18"/>
        <v>0</v>
      </c>
      <c r="E462" s="513"/>
      <c r="F462" s="519"/>
    </row>
    <row r="463" spans="1:6" ht="13.5" thickBot="1">
      <c r="A463" s="306"/>
      <c r="B463" s="298" t="s">
        <v>264</v>
      </c>
      <c r="C463" s="319">
        <f t="shared" si="18"/>
        <v>0</v>
      </c>
      <c r="D463" s="319">
        <f t="shared" si="18"/>
        <v>3250</v>
      </c>
      <c r="E463" s="514"/>
      <c r="F463" s="519"/>
    </row>
    <row r="464" spans="1:6" ht="13.5" thickBot="1">
      <c r="A464" s="306"/>
      <c r="B464" s="297" t="s">
        <v>644</v>
      </c>
      <c r="C464" s="322">
        <f>SUM(C459:C463)</f>
        <v>3505654</v>
      </c>
      <c r="D464" s="322">
        <f>SUM(D459:D463)</f>
        <v>3649067</v>
      </c>
      <c r="E464" s="516">
        <f>SUM(D464/C464)</f>
        <v>1.040909057197316</v>
      </c>
      <c r="F464" s="520"/>
    </row>
    <row r="465" spans="1:6" ht="12.75">
      <c r="A465" s="306"/>
      <c r="B465" s="296" t="s">
        <v>265</v>
      </c>
      <c r="C465" s="318">
        <f aca="true" t="shared" si="19" ref="C465:D467">SUM(C437+C409+C328)</f>
        <v>0</v>
      </c>
      <c r="D465" s="318">
        <f t="shared" si="19"/>
        <v>0</v>
      </c>
      <c r="E465" s="513"/>
      <c r="F465" s="519"/>
    </row>
    <row r="466" spans="1:6" ht="12.75">
      <c r="A466" s="306"/>
      <c r="B466" s="296" t="s">
        <v>266</v>
      </c>
      <c r="C466" s="318">
        <f t="shared" si="19"/>
        <v>0</v>
      </c>
      <c r="D466" s="318">
        <f t="shared" si="19"/>
        <v>0</v>
      </c>
      <c r="E466" s="513"/>
      <c r="F466" s="519"/>
    </row>
    <row r="467" spans="1:6" ht="13.5" thickBot="1">
      <c r="A467" s="306"/>
      <c r="B467" s="299" t="s">
        <v>271</v>
      </c>
      <c r="C467" s="319">
        <f t="shared" si="19"/>
        <v>0</v>
      </c>
      <c r="D467" s="319">
        <f t="shared" si="19"/>
        <v>0</v>
      </c>
      <c r="E467" s="514"/>
      <c r="F467" s="519"/>
    </row>
    <row r="468" spans="1:6" ht="13.5" thickBot="1">
      <c r="A468" s="306"/>
      <c r="B468" s="300" t="s">
        <v>665</v>
      </c>
      <c r="C468" s="322">
        <f>SUM(C465:C467)</f>
        <v>0</v>
      </c>
      <c r="D468" s="322">
        <f>SUM(D465:D467)</f>
        <v>0</v>
      </c>
      <c r="E468" s="517"/>
      <c r="F468" s="520"/>
    </row>
    <row r="469" spans="1:6" ht="15.75" thickBot="1">
      <c r="A469" s="308"/>
      <c r="B469" s="302" t="s">
        <v>965</v>
      </c>
      <c r="C469" s="324">
        <f>SUM(C464+C468)</f>
        <v>3505654</v>
      </c>
      <c r="D469" s="324">
        <f>SUM(D464+D468)</f>
        <v>3649067</v>
      </c>
      <c r="E469" s="515">
        <f>SUM(D469/C469)</f>
        <v>1.040909057197316</v>
      </c>
      <c r="F469" s="521"/>
    </row>
  </sheetData>
  <sheetProtection/>
  <mergeCells count="5">
    <mergeCell ref="C5:C7"/>
    <mergeCell ref="E5:E7"/>
    <mergeCell ref="A2:E2"/>
    <mergeCell ref="A1:E1"/>
    <mergeCell ref="D5:D7"/>
  </mergeCells>
  <printOptions horizontalCentered="1" verticalCentered="1"/>
  <pageMargins left="0" right="0" top="0.984251968503937" bottom="0.984251968503937" header="0.31496062992125984" footer="0.5118110236220472"/>
  <pageSetup firstPageNumber="13" useFirstPageNumber="1" horizontalDpi="600" verticalDpi="600" orientation="portrait" paperSize="9" scale="70" r:id="rId2"/>
  <headerFooter alignWithMargins="0">
    <oddFooter>&amp;C&amp;P. oldal</oddFooter>
  </headerFooter>
  <rowBreaks count="8" manualBreakCount="8">
    <brk id="62" max="255" man="1"/>
    <brk id="116" max="255" man="1"/>
    <brk id="170" max="255" man="1"/>
    <brk id="224" max="255" man="1"/>
    <brk id="278" max="255" man="1"/>
    <brk id="332" max="255" man="1"/>
    <brk id="386" max="255" man="1"/>
    <brk id="441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2"/>
  <sheetViews>
    <sheetView showZeros="0" workbookViewId="0" topLeftCell="A22">
      <selection activeCell="D23" sqref="D23"/>
    </sheetView>
  </sheetViews>
  <sheetFormatPr defaultColWidth="9.00390625" defaultRowHeight="12.75"/>
  <cols>
    <col min="1" max="1" width="6.875" style="66" customWidth="1"/>
    <col min="2" max="2" width="50.125" style="67" customWidth="1"/>
    <col min="3" max="4" width="13.75390625" style="67" customWidth="1"/>
    <col min="5" max="16384" width="9.125" style="67" customWidth="1"/>
  </cols>
  <sheetData>
    <row r="1" spans="1:5" ht="12">
      <c r="A1" s="1012" t="s">
        <v>228</v>
      </c>
      <c r="B1" s="1013"/>
      <c r="C1" s="1007"/>
      <c r="D1" s="1007"/>
      <c r="E1" s="1007"/>
    </row>
    <row r="2" spans="1:5" ht="12.75">
      <c r="A2" s="1012" t="s">
        <v>805</v>
      </c>
      <c r="B2" s="1013"/>
      <c r="C2" s="1007"/>
      <c r="D2" s="1007"/>
      <c r="E2" s="1007"/>
    </row>
    <row r="3" spans="1:2" s="1" customFormat="1" ht="11.25" customHeight="1">
      <c r="A3" s="89"/>
      <c r="B3" s="89"/>
    </row>
    <row r="4" spans="3:5" ht="11.25" customHeight="1">
      <c r="C4" s="173"/>
      <c r="D4" s="173"/>
      <c r="E4" s="173" t="s">
        <v>112</v>
      </c>
    </row>
    <row r="5" spans="1:5" s="65" customFormat="1" ht="11.25" customHeight="1">
      <c r="A5" s="14"/>
      <c r="B5" s="90"/>
      <c r="C5" s="1018" t="s">
        <v>916</v>
      </c>
      <c r="D5" s="1018" t="s">
        <v>666</v>
      </c>
      <c r="E5" s="1010" t="s">
        <v>886</v>
      </c>
    </row>
    <row r="6" spans="1:5" s="65" customFormat="1" ht="12" customHeight="1">
      <c r="A6" s="85" t="s">
        <v>147</v>
      </c>
      <c r="B6" s="91" t="s">
        <v>164</v>
      </c>
      <c r="C6" s="1034"/>
      <c r="D6" s="1016"/>
      <c r="E6" s="1010"/>
    </row>
    <row r="7" spans="1:5" s="65" customFormat="1" ht="12.75" customHeight="1" thickBot="1">
      <c r="A7" s="79"/>
      <c r="B7" s="92"/>
      <c r="C7" s="1035"/>
      <c r="D7" s="1017"/>
      <c r="E7" s="1011"/>
    </row>
    <row r="8" spans="1:5" s="65" customFormat="1" ht="12" customHeight="1">
      <c r="A8" s="94" t="s">
        <v>73</v>
      </c>
      <c r="B8" s="126" t="s">
        <v>74</v>
      </c>
      <c r="C8" s="18" t="s">
        <v>75</v>
      </c>
      <c r="D8" s="18" t="s">
        <v>76</v>
      </c>
      <c r="E8" s="18" t="s">
        <v>77</v>
      </c>
    </row>
    <row r="9" spans="1:5" ht="12" customHeight="1">
      <c r="A9" s="14">
        <v>3010</v>
      </c>
      <c r="B9" s="95" t="s">
        <v>973</v>
      </c>
      <c r="C9" s="88">
        <f>SUM(C18)</f>
        <v>10533</v>
      </c>
      <c r="D9" s="88">
        <f>SUM(D18)</f>
        <v>10533</v>
      </c>
      <c r="E9" s="680">
        <f>SUM(D9/C9)</f>
        <v>1</v>
      </c>
    </row>
    <row r="10" spans="1:5" ht="12" customHeight="1">
      <c r="A10" s="15">
        <v>3011</v>
      </c>
      <c r="B10" s="75" t="s">
        <v>974</v>
      </c>
      <c r="C10" s="88"/>
      <c r="D10" s="88"/>
      <c r="E10" s="680"/>
    </row>
    <row r="11" spans="1:5" ht="12" customHeight="1">
      <c r="A11" s="69"/>
      <c r="B11" s="70" t="s">
        <v>975</v>
      </c>
      <c r="C11" s="76">
        <v>2830</v>
      </c>
      <c r="D11" s="76">
        <v>2830</v>
      </c>
      <c r="E11" s="682">
        <f>SUM(D11/C11)</f>
        <v>1</v>
      </c>
    </row>
    <row r="12" spans="1:5" ht="12" customHeight="1">
      <c r="A12" s="69"/>
      <c r="B12" s="7" t="s">
        <v>181</v>
      </c>
      <c r="C12" s="76">
        <v>703</v>
      </c>
      <c r="D12" s="76">
        <v>703</v>
      </c>
      <c r="E12" s="682">
        <f>SUM(D12/C12)</f>
        <v>1</v>
      </c>
    </row>
    <row r="13" spans="1:5" ht="12" customHeight="1">
      <c r="A13" s="83"/>
      <c r="B13" s="84" t="s">
        <v>152</v>
      </c>
      <c r="C13" s="76">
        <v>5000</v>
      </c>
      <c r="D13" s="76">
        <v>5000</v>
      </c>
      <c r="E13" s="682">
        <f>SUM(D13/C13)</f>
        <v>1</v>
      </c>
    </row>
    <row r="14" spans="1:5" ht="12" customHeight="1">
      <c r="A14" s="69"/>
      <c r="B14" s="10" t="s">
        <v>166</v>
      </c>
      <c r="C14" s="76"/>
      <c r="D14" s="76"/>
      <c r="E14" s="682"/>
    </row>
    <row r="15" spans="1:5" ht="12" customHeight="1">
      <c r="A15" s="69"/>
      <c r="B15" s="10" t="s">
        <v>988</v>
      </c>
      <c r="C15" s="76"/>
      <c r="D15" s="76"/>
      <c r="E15" s="682"/>
    </row>
    <row r="16" spans="1:5" ht="12" customHeight="1">
      <c r="A16" s="83"/>
      <c r="B16" s="54" t="s">
        <v>153</v>
      </c>
      <c r="C16" s="76">
        <v>2000</v>
      </c>
      <c r="D16" s="76">
        <v>2000</v>
      </c>
      <c r="E16" s="682">
        <f>SUM(D16/C16)</f>
        <v>1</v>
      </c>
    </row>
    <row r="17" spans="1:5" ht="12" customHeight="1" thickBot="1">
      <c r="A17" s="69"/>
      <c r="B17" s="96" t="s">
        <v>83</v>
      </c>
      <c r="C17" s="77"/>
      <c r="D17" s="77"/>
      <c r="E17" s="851"/>
    </row>
    <row r="18" spans="1:5" ht="12" customHeight="1" thickBot="1">
      <c r="A18" s="79"/>
      <c r="B18" s="56" t="s">
        <v>145</v>
      </c>
      <c r="C18" s="81">
        <f>SUM(C11:C17)</f>
        <v>10533</v>
      </c>
      <c r="D18" s="81">
        <f>SUM(D11:D17)</f>
        <v>10533</v>
      </c>
      <c r="E18" s="516">
        <f>SUM(D18/C18)</f>
        <v>1</v>
      </c>
    </row>
    <row r="19" spans="1:5" s="65" customFormat="1" ht="12" customHeight="1">
      <c r="A19" s="106">
        <v>3020</v>
      </c>
      <c r="B19" s="97" t="s">
        <v>976</v>
      </c>
      <c r="C19" s="98">
        <f>SUM(C29+C37)</f>
        <v>1679543</v>
      </c>
      <c r="D19" s="98">
        <f>SUM(D29+D37)</f>
        <v>1797995</v>
      </c>
      <c r="E19" s="683">
        <f>SUM(D19/C19)</f>
        <v>1.0705263276974748</v>
      </c>
    </row>
    <row r="20" spans="1:5" s="65" customFormat="1" ht="12" customHeight="1">
      <c r="A20" s="85">
        <v>3021</v>
      </c>
      <c r="B20" s="99" t="s">
        <v>977</v>
      </c>
      <c r="C20" s="88"/>
      <c r="D20" s="88"/>
      <c r="E20" s="680"/>
    </row>
    <row r="21" spans="1:5" ht="12" customHeight="1">
      <c r="A21" s="69"/>
      <c r="B21" s="70" t="s">
        <v>975</v>
      </c>
      <c r="C21" s="76">
        <v>929360</v>
      </c>
      <c r="D21" s="76">
        <v>969996</v>
      </c>
      <c r="E21" s="682">
        <f>SUM(D21/C21)</f>
        <v>1.043724713781527</v>
      </c>
    </row>
    <row r="22" spans="1:5" ht="12" customHeight="1">
      <c r="A22" s="69"/>
      <c r="B22" s="7" t="s">
        <v>181</v>
      </c>
      <c r="C22" s="76">
        <v>227542</v>
      </c>
      <c r="D22" s="76">
        <v>254952</v>
      </c>
      <c r="E22" s="682">
        <f>SUM(D22/C22)</f>
        <v>1.1204612774784435</v>
      </c>
    </row>
    <row r="23" spans="1:5" ht="12" customHeight="1">
      <c r="A23" s="83"/>
      <c r="B23" s="84" t="s">
        <v>152</v>
      </c>
      <c r="C23" s="76">
        <v>323793</v>
      </c>
      <c r="D23" s="76">
        <v>340782</v>
      </c>
      <c r="E23" s="682">
        <f>SUM(D23/C23)</f>
        <v>1.0524687068590117</v>
      </c>
    </row>
    <row r="24" spans="1:5" ht="12" customHeight="1">
      <c r="A24" s="69"/>
      <c r="B24" s="10" t="s">
        <v>166</v>
      </c>
      <c r="C24" s="76"/>
      <c r="D24" s="76"/>
      <c r="E24" s="682"/>
    </row>
    <row r="25" spans="1:5" ht="12" customHeight="1">
      <c r="A25" s="69"/>
      <c r="B25" s="10" t="s">
        <v>988</v>
      </c>
      <c r="C25" s="76"/>
      <c r="D25" s="76"/>
      <c r="E25" s="682"/>
    </row>
    <row r="26" spans="1:5" ht="12" customHeight="1">
      <c r="A26" s="83"/>
      <c r="B26" s="109" t="s">
        <v>556</v>
      </c>
      <c r="C26" s="71">
        <v>45000</v>
      </c>
      <c r="D26" s="71">
        <v>53285</v>
      </c>
      <c r="E26" s="682">
        <f>SUM(D26/C26)</f>
        <v>1.1841111111111111</v>
      </c>
    </row>
    <row r="27" spans="1:5" ht="12" customHeight="1">
      <c r="A27" s="83"/>
      <c r="B27" s="54" t="s">
        <v>486</v>
      </c>
      <c r="C27" s="71"/>
      <c r="D27" s="71">
        <v>7142</v>
      </c>
      <c r="E27" s="930"/>
    </row>
    <row r="28" spans="1:5" ht="12" customHeight="1" thickBot="1">
      <c r="A28" s="69"/>
      <c r="B28" s="96" t="s">
        <v>82</v>
      </c>
      <c r="C28" s="77"/>
      <c r="D28" s="77"/>
      <c r="E28" s="851"/>
    </row>
    <row r="29" spans="1:5" ht="12" customHeight="1" thickBot="1">
      <c r="A29" s="79"/>
      <c r="B29" s="56" t="s">
        <v>145</v>
      </c>
      <c r="C29" s="81">
        <f>SUM(C21:C28)</f>
        <v>1525695</v>
      </c>
      <c r="D29" s="81">
        <f>SUM(D21:D28)</f>
        <v>1626157</v>
      </c>
      <c r="E29" s="516">
        <f>SUM(D29/C29)</f>
        <v>1.0658467124818525</v>
      </c>
    </row>
    <row r="30" spans="1:5" ht="12" customHeight="1">
      <c r="A30" s="68">
        <v>3026</v>
      </c>
      <c r="B30" s="101" t="s">
        <v>174</v>
      </c>
      <c r="C30" s="88"/>
      <c r="D30" s="88"/>
      <c r="E30" s="683"/>
    </row>
    <row r="31" spans="1:5" ht="12" customHeight="1">
      <c r="A31" s="15"/>
      <c r="B31" s="70" t="s">
        <v>975</v>
      </c>
      <c r="C31" s="76"/>
      <c r="D31" s="76"/>
      <c r="E31" s="680"/>
    </row>
    <row r="32" spans="1:5" ht="12" customHeight="1">
      <c r="A32" s="15"/>
      <c r="B32" s="7" t="s">
        <v>181</v>
      </c>
      <c r="C32" s="76"/>
      <c r="D32" s="76"/>
      <c r="E32" s="680"/>
    </row>
    <row r="33" spans="1:5" ht="12" customHeight="1">
      <c r="A33" s="15"/>
      <c r="B33" s="84" t="s">
        <v>152</v>
      </c>
      <c r="C33" s="76">
        <v>88606</v>
      </c>
      <c r="D33" s="76">
        <v>105024</v>
      </c>
      <c r="E33" s="682">
        <f>SUM(D33/C33)</f>
        <v>1.1852921924023203</v>
      </c>
    </row>
    <row r="34" spans="1:5" ht="12" customHeight="1">
      <c r="A34" s="15"/>
      <c r="B34" s="10" t="s">
        <v>166</v>
      </c>
      <c r="C34" s="45"/>
      <c r="D34" s="45"/>
      <c r="E34" s="682"/>
    </row>
    <row r="35" spans="1:5" ht="12" customHeight="1">
      <c r="A35" s="15"/>
      <c r="B35" s="10" t="s">
        <v>988</v>
      </c>
      <c r="C35" s="103"/>
      <c r="D35" s="103"/>
      <c r="E35" s="682"/>
    </row>
    <row r="36" spans="1:5" ht="12" customHeight="1" thickBot="1">
      <c r="A36" s="15"/>
      <c r="B36" s="73" t="s">
        <v>556</v>
      </c>
      <c r="C36" s="156">
        <v>65242</v>
      </c>
      <c r="D36" s="156">
        <v>66814</v>
      </c>
      <c r="E36" s="822">
        <f>SUM(D36/C36)</f>
        <v>1.024094908187977</v>
      </c>
    </row>
    <row r="37" spans="1:5" ht="12" customHeight="1" thickBot="1">
      <c r="A37" s="51"/>
      <c r="B37" s="56" t="s">
        <v>145</v>
      </c>
      <c r="C37" s="81">
        <f>SUM(C30:C36)</f>
        <v>153848</v>
      </c>
      <c r="D37" s="81">
        <f>SUM(D30:D36)</f>
        <v>171838</v>
      </c>
      <c r="E37" s="516">
        <f>SUM(D37/C37)</f>
        <v>1.1169335967968383</v>
      </c>
    </row>
    <row r="38" spans="1:5" ht="12" customHeight="1">
      <c r="A38" s="85">
        <v>3030</v>
      </c>
      <c r="B38" s="107" t="s">
        <v>980</v>
      </c>
      <c r="C38" s="76"/>
      <c r="D38" s="76"/>
      <c r="E38" s="683"/>
    </row>
    <row r="39" spans="1:5" ht="12" customHeight="1">
      <c r="A39" s="85"/>
      <c r="B39" s="203" t="s">
        <v>690</v>
      </c>
      <c r="C39" s="76"/>
      <c r="D39" s="76"/>
      <c r="E39" s="680"/>
    </row>
    <row r="40" spans="1:5" ht="12" customHeight="1">
      <c r="A40" s="69"/>
      <c r="B40" s="70" t="s">
        <v>975</v>
      </c>
      <c r="C40" s="76">
        <f>SUM(C21+C11)</f>
        <v>932190</v>
      </c>
      <c r="D40" s="76">
        <f>SUM(D21+D11)</f>
        <v>972826</v>
      </c>
      <c r="E40" s="682">
        <f>SUM(D40/C40)</f>
        <v>1.0435919715937738</v>
      </c>
    </row>
    <row r="41" spans="1:5" ht="12" customHeight="1">
      <c r="A41" s="69"/>
      <c r="B41" s="7" t="s">
        <v>181</v>
      </c>
      <c r="C41" s="76">
        <f>SUM(C22+C12)</f>
        <v>228245</v>
      </c>
      <c r="D41" s="76">
        <f>SUM(D22+D12)</f>
        <v>255655</v>
      </c>
      <c r="E41" s="682">
        <f>SUM(D41/C41)</f>
        <v>1.1200902538938422</v>
      </c>
    </row>
    <row r="42" spans="1:5" ht="12" customHeight="1">
      <c r="A42" s="83"/>
      <c r="B42" s="10" t="s">
        <v>175</v>
      </c>
      <c r="C42" s="76">
        <f>SUM(C23+C13+C33)</f>
        <v>417399</v>
      </c>
      <c r="D42" s="76">
        <f>SUM(D23+D13+D33)</f>
        <v>450806</v>
      </c>
      <c r="E42" s="682">
        <f>SUM(D42/C42)</f>
        <v>1.0800361285005475</v>
      </c>
    </row>
    <row r="43" spans="1:5" ht="12" customHeight="1">
      <c r="A43" s="69"/>
      <c r="B43" s="10" t="s">
        <v>166</v>
      </c>
      <c r="C43" s="76">
        <f>SUM(C14)</f>
        <v>0</v>
      </c>
      <c r="D43" s="76">
        <f>SUM(D14)</f>
        <v>0</v>
      </c>
      <c r="E43" s="682"/>
    </row>
    <row r="44" spans="1:5" ht="12" customHeight="1">
      <c r="A44" s="69"/>
      <c r="B44" s="10" t="s">
        <v>988</v>
      </c>
      <c r="C44" s="76">
        <f>SUM(C24+C15)</f>
        <v>0</v>
      </c>
      <c r="D44" s="76">
        <f>SUM(D24+D15)</f>
        <v>0</v>
      </c>
      <c r="E44" s="680"/>
    </row>
    <row r="45" spans="1:5" ht="12" customHeight="1">
      <c r="A45" s="69"/>
      <c r="B45" s="166" t="s">
        <v>644</v>
      </c>
      <c r="C45" s="265">
        <f>SUM(C40:C44)</f>
        <v>1577834</v>
      </c>
      <c r="D45" s="265">
        <f>SUM(D40:D44)</f>
        <v>1679287</v>
      </c>
      <c r="E45" s="680">
        <f>SUM(D45/C45)</f>
        <v>1.064298905968562</v>
      </c>
    </row>
    <row r="46" spans="1:5" ht="12" customHeight="1">
      <c r="A46" s="69"/>
      <c r="B46" s="263" t="s">
        <v>691</v>
      </c>
      <c r="C46" s="76"/>
      <c r="D46" s="76"/>
      <c r="E46" s="680"/>
    </row>
    <row r="47" spans="1:5" ht="12" customHeight="1">
      <c r="A47" s="69"/>
      <c r="B47" s="10" t="s">
        <v>953</v>
      </c>
      <c r="C47" s="76"/>
      <c r="D47" s="76">
        <f>SUM(D27)</f>
        <v>7142</v>
      </c>
      <c r="E47" s="680"/>
    </row>
    <row r="48" spans="1:5" ht="12" customHeight="1">
      <c r="A48" s="69"/>
      <c r="B48" s="10" t="s">
        <v>954</v>
      </c>
      <c r="C48" s="76">
        <f>SUM(C26+C16+C36)</f>
        <v>112242</v>
      </c>
      <c r="D48" s="76">
        <f>SUM(D26+D16+D36)</f>
        <v>122099</v>
      </c>
      <c r="E48" s="682">
        <f>SUM(D48/C48)</f>
        <v>1.087819176422373</v>
      </c>
    </row>
    <row r="49" spans="1:5" ht="12" customHeight="1">
      <c r="A49" s="69"/>
      <c r="B49" s="10" t="s">
        <v>955</v>
      </c>
      <c r="C49" s="76"/>
      <c r="D49" s="76"/>
      <c r="E49" s="680"/>
    </row>
    <row r="50" spans="1:5" ht="12" customHeight="1">
      <c r="A50" s="69"/>
      <c r="B50" s="166" t="s">
        <v>692</v>
      </c>
      <c r="C50" s="265">
        <f>SUM(C48:C49)</f>
        <v>112242</v>
      </c>
      <c r="D50" s="265">
        <f>SUM(D47:D49)</f>
        <v>129241</v>
      </c>
      <c r="E50" s="680">
        <f>SUM(D50/C50)</f>
        <v>1.1514495465155645</v>
      </c>
    </row>
    <row r="51" spans="1:5" ht="12" customHeight="1" thickBot="1">
      <c r="A51" s="69"/>
      <c r="B51" s="264" t="s">
        <v>83</v>
      </c>
      <c r="C51" s="265">
        <f>SUM(C28)</f>
        <v>0</v>
      </c>
      <c r="D51" s="265">
        <f>SUM(D28)</f>
        <v>0</v>
      </c>
      <c r="E51" s="851"/>
    </row>
    <row r="52" spans="1:5" ht="12" customHeight="1" thickBot="1">
      <c r="A52" s="79"/>
      <c r="B52" s="56" t="s">
        <v>145</v>
      </c>
      <c r="C52" s="81">
        <f>SUM(C45+C50+C51)</f>
        <v>1690076</v>
      </c>
      <c r="D52" s="81">
        <f>SUM(D45+D50+D51)</f>
        <v>1808528</v>
      </c>
      <c r="E52" s="516">
        <f>SUM(D52/C52)</f>
        <v>1.0700867889964711</v>
      </c>
    </row>
  </sheetData>
  <mergeCells count="5">
    <mergeCell ref="C5:C7"/>
    <mergeCell ref="E5:E7"/>
    <mergeCell ref="A2:E2"/>
    <mergeCell ref="A1:E1"/>
    <mergeCell ref="D5:D7"/>
  </mergeCells>
  <printOptions horizontalCentered="1" verticalCentered="1"/>
  <pageMargins left="0.3937007874015748" right="0.3937007874015748" top="0.3937007874015748" bottom="0.3937007874015748" header="0.11811023622047245" footer="0.2362204724409449"/>
  <pageSetup firstPageNumber="22" useFirstPageNumber="1" horizontalDpi="600" verticalDpi="600" orientation="landscape" paperSize="9" r:id="rId2"/>
  <headerFooter alignWithMargins="0">
    <oddFooter>&amp;C&amp;P. oldal</oddFooter>
  </headerFooter>
  <rowBreaks count="1" manualBreakCount="1">
    <brk id="37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31"/>
  <sheetViews>
    <sheetView workbookViewId="0" topLeftCell="A7">
      <selection activeCell="D17" sqref="D17"/>
    </sheetView>
  </sheetViews>
  <sheetFormatPr defaultColWidth="9.00390625" defaultRowHeight="12.75"/>
  <cols>
    <col min="1" max="1" width="9.125" style="237" customWidth="1"/>
    <col min="2" max="2" width="50.75390625" style="237" customWidth="1"/>
    <col min="3" max="4" width="10.875" style="237" customWidth="1"/>
    <col min="5" max="16384" width="9.125" style="237" customWidth="1"/>
  </cols>
  <sheetData>
    <row r="2" spans="1:5" ht="15">
      <c r="A2" s="1005" t="s">
        <v>226</v>
      </c>
      <c r="B2" s="1007"/>
      <c r="C2" s="1007"/>
      <c r="D2" s="1007"/>
      <c r="E2" s="1007"/>
    </row>
    <row r="3" spans="1:5" ht="12.75">
      <c r="A3" s="1004" t="s">
        <v>806</v>
      </c>
      <c r="B3" s="1007"/>
      <c r="C3" s="1007"/>
      <c r="D3" s="1007"/>
      <c r="E3" s="1007"/>
    </row>
    <row r="4" ht="12.75">
      <c r="B4" s="238"/>
    </row>
    <row r="5" spans="2:5" ht="12.75">
      <c r="B5" s="238"/>
      <c r="E5" s="470"/>
    </row>
    <row r="6" ht="12.75">
      <c r="B6" s="238"/>
    </row>
    <row r="7" spans="3:5" ht="12.75">
      <c r="C7" s="271"/>
      <c r="D7" s="702"/>
      <c r="E7" s="702" t="s">
        <v>112</v>
      </c>
    </row>
    <row r="8" spans="1:5" ht="12.75" customHeight="1">
      <c r="A8" s="249"/>
      <c r="B8" s="239" t="s">
        <v>72</v>
      </c>
      <c r="C8" s="1018" t="s">
        <v>916</v>
      </c>
      <c r="D8" s="1018" t="s">
        <v>666</v>
      </c>
      <c r="E8" s="1003" t="s">
        <v>887</v>
      </c>
    </row>
    <row r="9" spans="1:5" ht="12.75">
      <c r="A9" s="244"/>
      <c r="B9" s="240" t="s">
        <v>148</v>
      </c>
      <c r="C9" s="1034"/>
      <c r="D9" s="1016"/>
      <c r="E9" s="1037"/>
    </row>
    <row r="10" spans="1:5" ht="13.5" thickBot="1">
      <c r="A10" s="953"/>
      <c r="B10" s="242"/>
      <c r="C10" s="1035"/>
      <c r="D10" s="1017"/>
      <c r="E10" s="1038"/>
    </row>
    <row r="11" spans="1:5" ht="13.5" thickBot="1">
      <c r="A11" s="952" t="s">
        <v>73</v>
      </c>
      <c r="B11" s="242" t="s">
        <v>74</v>
      </c>
      <c r="C11" s="243" t="s">
        <v>75</v>
      </c>
      <c r="D11" s="243" t="s">
        <v>76</v>
      </c>
      <c r="E11" s="699" t="s">
        <v>77</v>
      </c>
    </row>
    <row r="12" spans="1:5" ht="15" customHeight="1">
      <c r="A12" s="251">
        <v>3030</v>
      </c>
      <c r="B12" s="252" t="s">
        <v>702</v>
      </c>
      <c r="C12" s="241"/>
      <c r="D12" s="241"/>
      <c r="E12" s="244"/>
    </row>
    <row r="13" spans="1:5" ht="15" customHeight="1">
      <c r="A13" s="251"/>
      <c r="B13" s="252" t="s">
        <v>182</v>
      </c>
      <c r="C13" s="241"/>
      <c r="D13" s="241"/>
      <c r="E13" s="244"/>
    </row>
    <row r="14" spans="1:5" ht="15" customHeight="1">
      <c r="A14" s="251"/>
      <c r="B14" s="279" t="s">
        <v>511</v>
      </c>
      <c r="C14" s="280">
        <v>244410</v>
      </c>
      <c r="D14" s="280">
        <v>256191</v>
      </c>
      <c r="E14" s="700">
        <f>SUM(D14/C14)</f>
        <v>1.048201792070701</v>
      </c>
    </row>
    <row r="15" spans="1:5" ht="15" customHeight="1">
      <c r="A15" s="251"/>
      <c r="B15" s="279" t="s">
        <v>512</v>
      </c>
      <c r="C15" s="280">
        <v>20500</v>
      </c>
      <c r="D15" s="280">
        <v>20500</v>
      </c>
      <c r="E15" s="700"/>
    </row>
    <row r="16" spans="1:5" ht="15" customHeight="1">
      <c r="A16" s="251"/>
      <c r="B16" s="957" t="s">
        <v>501</v>
      </c>
      <c r="C16" s="280"/>
      <c r="D16" s="280">
        <v>3249</v>
      </c>
      <c r="E16" s="700"/>
    </row>
    <row r="17" spans="1:5" ht="15" customHeight="1">
      <c r="A17" s="281"/>
      <c r="B17" s="282" t="s">
        <v>700</v>
      </c>
      <c r="C17" s="283">
        <f>SUM(C14:C15)</f>
        <v>264910</v>
      </c>
      <c r="D17" s="283">
        <f>SUM(D14:D16)</f>
        <v>279940</v>
      </c>
      <c r="E17" s="701">
        <f>SUM(D17/C14)</f>
        <v>1.1453704840227488</v>
      </c>
    </row>
    <row r="18" spans="1:5" ht="15" customHeight="1">
      <c r="A18" s="251"/>
      <c r="B18" s="255" t="s">
        <v>690</v>
      </c>
      <c r="C18" s="241"/>
      <c r="D18" s="241"/>
      <c r="E18" s="700"/>
    </row>
    <row r="19" spans="1:5" ht="12.75">
      <c r="A19" s="244"/>
      <c r="B19" s="247" t="s">
        <v>151</v>
      </c>
      <c r="C19" s="266">
        <v>142053</v>
      </c>
      <c r="D19" s="266">
        <v>151711</v>
      </c>
      <c r="E19" s="700">
        <f>SUM(D19/C19)</f>
        <v>1.0679887084398076</v>
      </c>
    </row>
    <row r="20" spans="1:5" ht="12.75">
      <c r="A20" s="244"/>
      <c r="B20" s="36" t="s">
        <v>963</v>
      </c>
      <c r="C20" s="266">
        <v>35207</v>
      </c>
      <c r="D20" s="266">
        <v>38367</v>
      </c>
      <c r="E20" s="700">
        <f>SUM(D20/C20)</f>
        <v>1.089754878291249</v>
      </c>
    </row>
    <row r="21" spans="1:5" ht="12.75">
      <c r="A21" s="244"/>
      <c r="B21" s="36" t="s">
        <v>175</v>
      </c>
      <c r="C21" s="266">
        <v>67150</v>
      </c>
      <c r="D21" s="266">
        <v>69362</v>
      </c>
      <c r="E21" s="700">
        <f>SUM(D21/C21)</f>
        <v>1.0329411764705883</v>
      </c>
    </row>
    <row r="22" spans="1:5" ht="12.75">
      <c r="A22" s="244"/>
      <c r="B22" s="248" t="s">
        <v>166</v>
      </c>
      <c r="C22" s="266"/>
      <c r="D22" s="266"/>
      <c r="E22" s="700"/>
    </row>
    <row r="23" spans="1:5" ht="12.75">
      <c r="A23" s="244"/>
      <c r="B23" s="248" t="s">
        <v>139</v>
      </c>
      <c r="C23" s="266"/>
      <c r="D23" s="266"/>
      <c r="E23" s="700"/>
    </row>
    <row r="24" spans="1:5" ht="12.75">
      <c r="A24" s="244"/>
      <c r="B24" s="248" t="s">
        <v>988</v>
      </c>
      <c r="C24" s="266"/>
      <c r="D24" s="266"/>
      <c r="E24" s="700"/>
    </row>
    <row r="25" spans="1:5" ht="12.75">
      <c r="A25" s="267"/>
      <c r="B25" s="165" t="s">
        <v>695</v>
      </c>
      <c r="C25" s="268">
        <f>SUM(C19:C24)</f>
        <v>244410</v>
      </c>
      <c r="D25" s="268">
        <f>SUM(D19:D24)</f>
        <v>259440</v>
      </c>
      <c r="E25" s="701">
        <f>SUM(D25/C25)</f>
        <v>1.0614950288449736</v>
      </c>
    </row>
    <row r="26" spans="1:5" ht="12.75">
      <c r="A26" s="249"/>
      <c r="B26" s="272" t="s">
        <v>691</v>
      </c>
      <c r="C26" s="273"/>
      <c r="D26" s="273"/>
      <c r="E26" s="700"/>
    </row>
    <row r="27" spans="1:5" ht="12.75">
      <c r="A27" s="244"/>
      <c r="B27" s="36" t="s">
        <v>953</v>
      </c>
      <c r="C27" s="266"/>
      <c r="D27" s="266"/>
      <c r="E27" s="700"/>
    </row>
    <row r="28" spans="1:5" ht="12.75">
      <c r="A28" s="244"/>
      <c r="B28" s="36" t="s">
        <v>954</v>
      </c>
      <c r="C28" s="266">
        <v>20500</v>
      </c>
      <c r="D28" s="266">
        <v>20500</v>
      </c>
      <c r="E28" s="700">
        <f>SUM(D28/C28)</f>
        <v>1</v>
      </c>
    </row>
    <row r="29" spans="1:5" ht="12.75">
      <c r="A29" s="250"/>
      <c r="B29" s="10" t="s">
        <v>955</v>
      </c>
      <c r="C29" s="269"/>
      <c r="D29" s="269"/>
      <c r="E29" s="700"/>
    </row>
    <row r="30" spans="1:5" ht="13.5" thickBot="1">
      <c r="A30" s="267"/>
      <c r="B30" s="259" t="s">
        <v>691</v>
      </c>
      <c r="C30" s="954">
        <f>SUM(C28:C29)</f>
        <v>20500</v>
      </c>
      <c r="D30" s="954">
        <f>SUM(D28:D29)</f>
        <v>20500</v>
      </c>
      <c r="E30" s="955">
        <f>SUM(D30/C30)</f>
        <v>1</v>
      </c>
    </row>
    <row r="31" spans="1:5" ht="13.5" thickBot="1">
      <c r="A31" s="245"/>
      <c r="B31" s="246" t="s">
        <v>965</v>
      </c>
      <c r="C31" s="270">
        <f>SUM(C30+C25)</f>
        <v>264910</v>
      </c>
      <c r="D31" s="270">
        <f>SUM(D30+D25)</f>
        <v>279940</v>
      </c>
      <c r="E31" s="956">
        <f>SUM(D31/C31)</f>
        <v>1.0567362500471857</v>
      </c>
    </row>
  </sheetData>
  <mergeCells count="5">
    <mergeCell ref="C8:C10"/>
    <mergeCell ref="E8:E10"/>
    <mergeCell ref="A3:E3"/>
    <mergeCell ref="A2:E2"/>
    <mergeCell ref="D8:D10"/>
  </mergeCells>
  <printOptions/>
  <pageMargins left="0.75" right="0.75" top="1" bottom="1" header="0.5" footer="0.5"/>
  <pageSetup firstPageNumber="24" useFirstPageNumber="1" horizontalDpi="600" verticalDpi="600" orientation="portrait" paperSize="9" scale="80" r:id="rId1"/>
  <headerFooter alignWithMargins="0"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788"/>
  <sheetViews>
    <sheetView showZeros="0" zoomScaleSheetLayoutView="100" workbookViewId="0" topLeftCell="A563">
      <selection activeCell="A743" sqref="A743:IV743"/>
    </sheetView>
  </sheetViews>
  <sheetFormatPr defaultColWidth="9.00390625" defaultRowHeight="12.75"/>
  <cols>
    <col min="1" max="1" width="6.125" style="48" customWidth="1"/>
    <col min="2" max="2" width="50.875" style="67" customWidth="1"/>
    <col min="3" max="4" width="14.625" style="112" customWidth="1"/>
    <col min="5" max="5" width="9.375" style="112" customWidth="1"/>
    <col min="6" max="6" width="39.75390625" style="112" customWidth="1"/>
    <col min="7" max="8" width="7.25390625" style="112" customWidth="1"/>
    <col min="9" max="16384" width="9.125" style="67" customWidth="1"/>
  </cols>
  <sheetData>
    <row r="1" spans="1:8" ht="12.75">
      <c r="A1" s="1009" t="s">
        <v>227</v>
      </c>
      <c r="B1" s="1006"/>
      <c r="C1" s="1006"/>
      <c r="D1" s="1006"/>
      <c r="E1" s="1006"/>
      <c r="F1" s="1006"/>
      <c r="G1" s="1006"/>
      <c r="H1" s="137"/>
    </row>
    <row r="2" spans="1:8" ht="12.75">
      <c r="A2" s="999" t="s">
        <v>808</v>
      </c>
      <c r="B2" s="1000"/>
      <c r="C2" s="1000"/>
      <c r="D2" s="1000"/>
      <c r="E2" s="1000"/>
      <c r="F2" s="1000"/>
      <c r="G2" s="1000"/>
      <c r="H2" s="145"/>
    </row>
    <row r="3" spans="1:8" ht="12.75">
      <c r="A3" s="145"/>
      <c r="B3" s="145"/>
      <c r="C3" s="145"/>
      <c r="D3" s="145"/>
      <c r="E3" s="145"/>
      <c r="F3" s="145"/>
      <c r="G3" s="145"/>
      <c r="H3" s="145"/>
    </row>
    <row r="4" spans="3:15" ht="12">
      <c r="C4" s="144"/>
      <c r="D4" s="144"/>
      <c r="E4" s="708"/>
      <c r="F4" s="199" t="s">
        <v>112</v>
      </c>
      <c r="G4" s="144"/>
      <c r="H4" s="144"/>
      <c r="I4" s="49"/>
      <c r="J4" s="49"/>
      <c r="K4" s="49"/>
      <c r="L4" s="49"/>
      <c r="M4" s="49"/>
      <c r="N4" s="49"/>
      <c r="O4" s="49"/>
    </row>
    <row r="5" spans="1:6" s="65" customFormat="1" ht="12" customHeight="1">
      <c r="A5" s="14"/>
      <c r="B5" s="90"/>
      <c r="C5" s="1018" t="s">
        <v>916</v>
      </c>
      <c r="D5" s="1018" t="s">
        <v>666</v>
      </c>
      <c r="E5" s="1001" t="s">
        <v>890</v>
      </c>
      <c r="F5" s="3" t="s">
        <v>42</v>
      </c>
    </row>
    <row r="6" spans="1:6" s="65" customFormat="1" ht="12" customHeight="1">
      <c r="A6" s="85" t="s">
        <v>147</v>
      </c>
      <c r="B6" s="91" t="s">
        <v>164</v>
      </c>
      <c r="C6" s="1034"/>
      <c r="D6" s="1016"/>
      <c r="E6" s="1016"/>
      <c r="F6" s="15" t="s">
        <v>43</v>
      </c>
    </row>
    <row r="7" spans="1:6" s="65" customFormat="1" ht="12.75" customHeight="1" thickBot="1">
      <c r="A7" s="85"/>
      <c r="B7" s="92"/>
      <c r="C7" s="1035"/>
      <c r="D7" s="1017"/>
      <c r="E7" s="1002"/>
      <c r="F7" s="51"/>
    </row>
    <row r="8" spans="1:6" s="65" customFormat="1" ht="12">
      <c r="A8" s="94" t="s">
        <v>73</v>
      </c>
      <c r="B8" s="31" t="s">
        <v>74</v>
      </c>
      <c r="C8" s="18" t="s">
        <v>75</v>
      </c>
      <c r="D8" s="18" t="s">
        <v>76</v>
      </c>
      <c r="E8" s="18" t="s">
        <v>77</v>
      </c>
      <c r="F8" s="31" t="s">
        <v>605</v>
      </c>
    </row>
    <row r="9" spans="1:7" s="65" customFormat="1" ht="12" customHeight="1">
      <c r="A9" s="85">
        <v>3050</v>
      </c>
      <c r="B9" s="206" t="s">
        <v>180</v>
      </c>
      <c r="C9" s="207">
        <f>SUM(C17)</f>
        <v>10000</v>
      </c>
      <c r="D9" s="207">
        <f>SUM(D17)</f>
        <v>10000</v>
      </c>
      <c r="E9" s="620">
        <f>SUM(D9/C9)</f>
        <v>1</v>
      </c>
      <c r="F9" s="4"/>
      <c r="G9" s="204"/>
    </row>
    <row r="10" spans="1:6" s="65" customFormat="1" ht="12" customHeight="1">
      <c r="A10" s="856">
        <v>3051</v>
      </c>
      <c r="B10" s="913" t="s">
        <v>984</v>
      </c>
      <c r="C10" s="858"/>
      <c r="D10" s="858"/>
      <c r="E10" s="859"/>
      <c r="F10" s="709"/>
    </row>
    <row r="11" spans="1:8" ht="12" customHeight="1">
      <c r="A11" s="860"/>
      <c r="B11" s="861" t="s">
        <v>975</v>
      </c>
      <c r="C11" s="862"/>
      <c r="D11" s="862"/>
      <c r="E11" s="859"/>
      <c r="F11" s="710"/>
      <c r="G11" s="67"/>
      <c r="H11" s="67"/>
    </row>
    <row r="12" spans="1:8" ht="12" customHeight="1">
      <c r="A12" s="860"/>
      <c r="B12" s="864" t="s">
        <v>181</v>
      </c>
      <c r="C12" s="862"/>
      <c r="D12" s="862"/>
      <c r="E12" s="859"/>
      <c r="F12" s="710"/>
      <c r="G12" s="67"/>
      <c r="H12" s="67"/>
    </row>
    <row r="13" spans="1:8" ht="12" customHeight="1">
      <c r="A13" s="860"/>
      <c r="B13" s="865" t="s">
        <v>152</v>
      </c>
      <c r="C13" s="862">
        <v>10000</v>
      </c>
      <c r="D13" s="862">
        <v>10000</v>
      </c>
      <c r="E13" s="875">
        <f>SUM(D13/C13)</f>
        <v>1</v>
      </c>
      <c r="F13" s="710"/>
      <c r="G13" s="67"/>
      <c r="H13" s="67"/>
    </row>
    <row r="14" spans="1:8" ht="12" customHeight="1">
      <c r="A14" s="860"/>
      <c r="B14" s="866" t="s">
        <v>166</v>
      </c>
      <c r="C14" s="862"/>
      <c r="D14" s="862"/>
      <c r="E14" s="859"/>
      <c r="F14" s="710"/>
      <c r="G14" s="67"/>
      <c r="H14" s="67"/>
    </row>
    <row r="15" spans="1:8" ht="12" customHeight="1">
      <c r="A15" s="860"/>
      <c r="B15" s="866" t="s">
        <v>988</v>
      </c>
      <c r="C15" s="862"/>
      <c r="D15" s="862"/>
      <c r="E15" s="859"/>
      <c r="F15" s="710"/>
      <c r="G15" s="67"/>
      <c r="H15" s="67"/>
    </row>
    <row r="16" spans="1:8" ht="12" customHeight="1" thickBot="1">
      <c r="A16" s="860"/>
      <c r="B16" s="867" t="s">
        <v>153</v>
      </c>
      <c r="C16" s="862"/>
      <c r="D16" s="862"/>
      <c r="E16" s="868"/>
      <c r="F16" s="710"/>
      <c r="G16" s="67"/>
      <c r="H16" s="67"/>
    </row>
    <row r="17" spans="1:8" ht="13.5" customHeight="1" thickBot="1">
      <c r="A17" s="917"/>
      <c r="B17" s="870" t="s">
        <v>145</v>
      </c>
      <c r="C17" s="871">
        <f>SUM(C11:C16)</f>
        <v>10000</v>
      </c>
      <c r="D17" s="871">
        <f>SUM(D11:D16)</f>
        <v>10000</v>
      </c>
      <c r="E17" s="873">
        <f>SUM(D17/C17)</f>
        <v>1</v>
      </c>
      <c r="F17" s="711"/>
      <c r="G17" s="67"/>
      <c r="H17" s="67"/>
    </row>
    <row r="18" spans="1:8" ht="12">
      <c r="A18" s="856">
        <v>3060</v>
      </c>
      <c r="B18" s="918" t="s">
        <v>989</v>
      </c>
      <c r="C18" s="919">
        <f>SUM(C26)</f>
        <v>1500</v>
      </c>
      <c r="D18" s="919">
        <f>SUM(D26)</f>
        <v>1500</v>
      </c>
      <c r="E18" s="859">
        <f>SUM(D18/C18)</f>
        <v>1</v>
      </c>
      <c r="F18" s="712"/>
      <c r="G18" s="67"/>
      <c r="H18" s="67"/>
    </row>
    <row r="19" spans="1:8" ht="12" customHeight="1">
      <c r="A19" s="856">
        <v>3061</v>
      </c>
      <c r="B19" s="913" t="s">
        <v>991</v>
      </c>
      <c r="C19" s="858"/>
      <c r="D19" s="858"/>
      <c r="E19" s="859"/>
      <c r="F19" s="710"/>
      <c r="G19" s="67"/>
      <c r="H19" s="67"/>
    </row>
    <row r="20" spans="1:8" ht="12" customHeight="1">
      <c r="A20" s="860"/>
      <c r="B20" s="861" t="s">
        <v>975</v>
      </c>
      <c r="C20" s="862"/>
      <c r="D20" s="862"/>
      <c r="E20" s="859"/>
      <c r="F20" s="710"/>
      <c r="G20" s="67"/>
      <c r="H20" s="67"/>
    </row>
    <row r="21" spans="1:8" ht="12" customHeight="1">
      <c r="A21" s="860"/>
      <c r="B21" s="864" t="s">
        <v>181</v>
      </c>
      <c r="C21" s="862"/>
      <c r="D21" s="862"/>
      <c r="E21" s="859"/>
      <c r="F21" s="710"/>
      <c r="G21" s="67"/>
      <c r="H21" s="67"/>
    </row>
    <row r="22" spans="1:8" ht="12" customHeight="1">
      <c r="A22" s="150"/>
      <c r="B22" s="865" t="s">
        <v>152</v>
      </c>
      <c r="C22" s="862">
        <v>1500</v>
      </c>
      <c r="D22" s="862">
        <v>1500</v>
      </c>
      <c r="E22" s="875">
        <f>SUM(D22/C22)</f>
        <v>1</v>
      </c>
      <c r="F22" s="710"/>
      <c r="G22" s="67"/>
      <c r="H22" s="67"/>
    </row>
    <row r="23" spans="1:8" ht="12" customHeight="1">
      <c r="A23" s="150"/>
      <c r="B23" s="866" t="s">
        <v>166</v>
      </c>
      <c r="C23" s="862"/>
      <c r="D23" s="862"/>
      <c r="E23" s="859"/>
      <c r="F23" s="710"/>
      <c r="G23" s="67"/>
      <c r="H23" s="67"/>
    </row>
    <row r="24" spans="1:8" ht="12" customHeight="1">
      <c r="A24" s="150"/>
      <c r="B24" s="866" t="s">
        <v>988</v>
      </c>
      <c r="C24" s="862"/>
      <c r="D24" s="862"/>
      <c r="E24" s="859"/>
      <c r="F24" s="713"/>
      <c r="G24" s="67"/>
      <c r="H24" s="67"/>
    </row>
    <row r="25" spans="1:8" ht="12" customHeight="1" thickBot="1">
      <c r="A25" s="150"/>
      <c r="B25" s="867" t="s">
        <v>153</v>
      </c>
      <c r="C25" s="862"/>
      <c r="D25" s="862"/>
      <c r="E25" s="868"/>
      <c r="F25" s="714"/>
      <c r="G25" s="67"/>
      <c r="H25" s="67"/>
    </row>
    <row r="26" spans="1:8" ht="12" customHeight="1" thickBot="1">
      <c r="A26" s="869"/>
      <c r="B26" s="870" t="s">
        <v>145</v>
      </c>
      <c r="C26" s="871">
        <f>SUM(C20:C25)</f>
        <v>1500</v>
      </c>
      <c r="D26" s="871">
        <f>SUM(D20:D25)</f>
        <v>1500</v>
      </c>
      <c r="E26" s="873">
        <f>SUM(D26/C26)</f>
        <v>1</v>
      </c>
      <c r="F26" s="715"/>
      <c r="G26" s="67"/>
      <c r="H26" s="67"/>
    </row>
    <row r="27" spans="1:8" ht="12" customHeight="1">
      <c r="A27" s="874">
        <v>3070</v>
      </c>
      <c r="B27" s="918" t="s">
        <v>31</v>
      </c>
      <c r="C27" s="919">
        <f>SUM(C35)</f>
        <v>2500</v>
      </c>
      <c r="D27" s="919">
        <f>SUM(D35)</f>
        <v>3214</v>
      </c>
      <c r="E27" s="859">
        <f>SUM(D27/C27)</f>
        <v>1.2856</v>
      </c>
      <c r="F27" s="4" t="s">
        <v>68</v>
      </c>
      <c r="G27" s="67"/>
      <c r="H27" s="67"/>
    </row>
    <row r="28" spans="1:8" ht="12" customHeight="1">
      <c r="A28" s="874">
        <v>3071</v>
      </c>
      <c r="B28" s="857" t="s">
        <v>32</v>
      </c>
      <c r="C28" s="858"/>
      <c r="D28" s="858"/>
      <c r="E28" s="859"/>
      <c r="F28" s="5" t="s">
        <v>69</v>
      </c>
      <c r="G28" s="67"/>
      <c r="H28" s="67"/>
    </row>
    <row r="29" spans="1:8" ht="12" customHeight="1">
      <c r="A29" s="150"/>
      <c r="B29" s="861" t="s">
        <v>975</v>
      </c>
      <c r="C29" s="862"/>
      <c r="D29" s="862"/>
      <c r="E29" s="859"/>
      <c r="F29" s="181"/>
      <c r="G29" s="67"/>
      <c r="H29" s="67"/>
    </row>
    <row r="30" spans="1:8" ht="12" customHeight="1">
      <c r="A30" s="860"/>
      <c r="B30" s="864" t="s">
        <v>181</v>
      </c>
      <c r="C30" s="862"/>
      <c r="D30" s="862"/>
      <c r="E30" s="859"/>
      <c r="F30" s="181"/>
      <c r="G30" s="67"/>
      <c r="H30" s="67"/>
    </row>
    <row r="31" spans="1:8" ht="12" customHeight="1">
      <c r="A31" s="860"/>
      <c r="B31" s="865" t="s">
        <v>152</v>
      </c>
      <c r="C31" s="862">
        <v>2500</v>
      </c>
      <c r="D31" s="862">
        <v>3214</v>
      </c>
      <c r="E31" s="875">
        <f>SUM(D31/C31)</f>
        <v>1.2856</v>
      </c>
      <c r="F31" s="181"/>
      <c r="G31" s="67"/>
      <c r="H31" s="67"/>
    </row>
    <row r="32" spans="1:8" ht="12" customHeight="1">
      <c r="A32" s="860"/>
      <c r="B32" s="866" t="s">
        <v>166</v>
      </c>
      <c r="C32" s="862"/>
      <c r="D32" s="862"/>
      <c r="E32" s="859"/>
      <c r="F32" s="186"/>
      <c r="G32" s="67"/>
      <c r="H32" s="67"/>
    </row>
    <row r="33" spans="1:8" ht="12" customHeight="1">
      <c r="A33" s="860"/>
      <c r="B33" s="866" t="s">
        <v>988</v>
      </c>
      <c r="C33" s="920"/>
      <c r="D33" s="920"/>
      <c r="E33" s="859"/>
      <c r="F33" s="5"/>
      <c r="G33" s="67"/>
      <c r="H33" s="67"/>
    </row>
    <row r="34" spans="1:8" ht="12" customHeight="1" thickBot="1">
      <c r="A34" s="860"/>
      <c r="B34" s="867" t="s">
        <v>153</v>
      </c>
      <c r="C34" s="862"/>
      <c r="D34" s="862"/>
      <c r="E34" s="868"/>
      <c r="F34" s="183"/>
      <c r="G34" s="67"/>
      <c r="H34" s="67"/>
    </row>
    <row r="35" spans="1:8" ht="12" customHeight="1" thickBot="1">
      <c r="A35" s="914"/>
      <c r="B35" s="870" t="s">
        <v>145</v>
      </c>
      <c r="C35" s="871">
        <f>SUM(C29:C34)</f>
        <v>2500</v>
      </c>
      <c r="D35" s="871">
        <f>SUM(D29:D34)</f>
        <v>3214</v>
      </c>
      <c r="E35" s="873">
        <f>SUM(D35/C35)</f>
        <v>1.2856</v>
      </c>
      <c r="F35" s="182"/>
      <c r="G35" s="67"/>
      <c r="H35" s="67"/>
    </row>
    <row r="36" spans="1:8" ht="12" customHeight="1">
      <c r="A36" s="874">
        <v>3080</v>
      </c>
      <c r="B36" s="912" t="s">
        <v>37</v>
      </c>
      <c r="C36" s="858">
        <f>SUM(C44)</f>
        <v>18500</v>
      </c>
      <c r="D36" s="858">
        <f>SUM(D44)</f>
        <v>18500</v>
      </c>
      <c r="E36" s="859">
        <f>SUM(D36/C36)</f>
        <v>1</v>
      </c>
      <c r="F36" s="4"/>
      <c r="G36" s="67"/>
      <c r="H36" s="67"/>
    </row>
    <row r="37" spans="1:8" ht="12" customHeight="1">
      <c r="A37" s="874">
        <v>3081</v>
      </c>
      <c r="B37" s="913" t="s">
        <v>38</v>
      </c>
      <c r="C37" s="858"/>
      <c r="D37" s="858"/>
      <c r="E37" s="859"/>
      <c r="F37" s="5"/>
      <c r="G37" s="67"/>
      <c r="H37" s="67"/>
    </row>
    <row r="38" spans="1:8" ht="12" customHeight="1">
      <c r="A38" s="150"/>
      <c r="B38" s="861" t="s">
        <v>975</v>
      </c>
      <c r="C38" s="862"/>
      <c r="D38" s="862"/>
      <c r="E38" s="859"/>
      <c r="F38" s="5"/>
      <c r="G38" s="67"/>
      <c r="H38" s="67"/>
    </row>
    <row r="39" spans="1:8" ht="12" customHeight="1">
      <c r="A39" s="150"/>
      <c r="B39" s="864" t="s">
        <v>181</v>
      </c>
      <c r="C39" s="862"/>
      <c r="D39" s="862"/>
      <c r="E39" s="859"/>
      <c r="F39" s="5"/>
      <c r="G39" s="67"/>
      <c r="H39" s="67"/>
    </row>
    <row r="40" spans="1:8" ht="12" customHeight="1">
      <c r="A40" s="150"/>
      <c r="B40" s="865" t="s">
        <v>152</v>
      </c>
      <c r="C40" s="862">
        <v>10700</v>
      </c>
      <c r="D40" s="862">
        <v>10700</v>
      </c>
      <c r="E40" s="875">
        <f>SUM(D40/C40)</f>
        <v>1</v>
      </c>
      <c r="F40" s="465"/>
      <c r="G40" s="67"/>
      <c r="H40" s="67"/>
    </row>
    <row r="41" spans="1:8" ht="12" customHeight="1">
      <c r="A41" s="150"/>
      <c r="B41" s="866" t="s">
        <v>166</v>
      </c>
      <c r="C41" s="862">
        <v>7800</v>
      </c>
      <c r="D41" s="862">
        <v>7800</v>
      </c>
      <c r="E41" s="875">
        <f>SUM(D41/C41)</f>
        <v>1</v>
      </c>
      <c r="F41" s="5"/>
      <c r="G41" s="67"/>
      <c r="H41" s="67"/>
    </row>
    <row r="42" spans="1:8" ht="12" customHeight="1">
      <c r="A42" s="150"/>
      <c r="B42" s="866" t="s">
        <v>988</v>
      </c>
      <c r="C42" s="862"/>
      <c r="D42" s="862"/>
      <c r="E42" s="859"/>
      <c r="F42" s="5"/>
      <c r="G42" s="67"/>
      <c r="H42" s="67"/>
    </row>
    <row r="43" spans="1:8" ht="12" customHeight="1" thickBot="1">
      <c r="A43" s="860"/>
      <c r="B43" s="867" t="s">
        <v>153</v>
      </c>
      <c r="C43" s="862"/>
      <c r="D43" s="862"/>
      <c r="E43" s="868"/>
      <c r="F43" s="183"/>
      <c r="G43" s="67"/>
      <c r="H43" s="67"/>
    </row>
    <row r="44" spans="1:8" ht="12" customHeight="1" thickBot="1">
      <c r="A44" s="914"/>
      <c r="B44" s="870" t="s">
        <v>145</v>
      </c>
      <c r="C44" s="871">
        <f>SUM(C38:C43)</f>
        <v>18500</v>
      </c>
      <c r="D44" s="871">
        <f>SUM(D38:D43)</f>
        <v>18500</v>
      </c>
      <c r="E44" s="873">
        <f>SUM(D44/C44)</f>
        <v>1</v>
      </c>
      <c r="F44" s="182"/>
      <c r="G44" s="67"/>
      <c r="H44" s="67"/>
    </row>
    <row r="45" spans="1:8" ht="12" customHeight="1">
      <c r="A45" s="874">
        <v>3090</v>
      </c>
      <c r="B45" s="912" t="s">
        <v>973</v>
      </c>
      <c r="C45" s="858">
        <f>SUM(C53)</f>
        <v>0</v>
      </c>
      <c r="D45" s="858">
        <f>SUM(D53)</f>
        <v>1486</v>
      </c>
      <c r="E45" s="859"/>
      <c r="F45" s="4"/>
      <c r="G45" s="67"/>
      <c r="H45" s="67"/>
    </row>
    <row r="46" spans="1:8" ht="12" customHeight="1">
      <c r="A46" s="874">
        <v>3091</v>
      </c>
      <c r="B46" s="913" t="s">
        <v>51</v>
      </c>
      <c r="C46" s="858"/>
      <c r="D46" s="858"/>
      <c r="E46" s="859"/>
      <c r="F46" s="709"/>
      <c r="G46" s="67"/>
      <c r="H46" s="67"/>
    </row>
    <row r="47" spans="1:8" ht="12" customHeight="1">
      <c r="A47" s="150"/>
      <c r="B47" s="861" t="s">
        <v>975</v>
      </c>
      <c r="C47" s="862"/>
      <c r="D47" s="862">
        <v>109</v>
      </c>
      <c r="E47" s="859"/>
      <c r="F47" s="709"/>
      <c r="G47" s="67"/>
      <c r="H47" s="67"/>
    </row>
    <row r="48" spans="1:8" ht="12" customHeight="1">
      <c r="A48" s="150"/>
      <c r="B48" s="864" t="s">
        <v>181</v>
      </c>
      <c r="C48" s="862"/>
      <c r="D48" s="862">
        <v>26</v>
      </c>
      <c r="E48" s="859"/>
      <c r="F48" s="713"/>
      <c r="G48" s="67"/>
      <c r="H48" s="67"/>
    </row>
    <row r="49" spans="1:8" ht="12" customHeight="1">
      <c r="A49" s="150"/>
      <c r="B49" s="865" t="s">
        <v>152</v>
      </c>
      <c r="C49" s="862"/>
      <c r="D49" s="862">
        <v>1351</v>
      </c>
      <c r="E49" s="859"/>
      <c r="F49" s="716"/>
      <c r="G49" s="67"/>
      <c r="H49" s="67"/>
    </row>
    <row r="50" spans="1:8" ht="12" customHeight="1">
      <c r="A50" s="150"/>
      <c r="B50" s="866" t="s">
        <v>166</v>
      </c>
      <c r="C50" s="862"/>
      <c r="D50" s="862"/>
      <c r="E50" s="859"/>
      <c r="F50" s="709"/>
      <c r="G50" s="67"/>
      <c r="H50" s="67"/>
    </row>
    <row r="51" spans="1:8" ht="12" customHeight="1">
      <c r="A51" s="150"/>
      <c r="B51" s="866" t="s">
        <v>988</v>
      </c>
      <c r="C51" s="862"/>
      <c r="D51" s="862"/>
      <c r="E51" s="859"/>
      <c r="F51" s="709"/>
      <c r="G51" s="67"/>
      <c r="H51" s="67"/>
    </row>
    <row r="52" spans="1:8" ht="12" customHeight="1" thickBot="1">
      <c r="A52" s="860"/>
      <c r="B52" s="867" t="s">
        <v>153</v>
      </c>
      <c r="C52" s="862"/>
      <c r="D52" s="862"/>
      <c r="E52" s="868"/>
      <c r="F52" s="717"/>
      <c r="G52" s="67"/>
      <c r="H52" s="67"/>
    </row>
    <row r="53" spans="1:8" ht="12" customHeight="1" thickBot="1">
      <c r="A53" s="914"/>
      <c r="B53" s="870" t="s">
        <v>145</v>
      </c>
      <c r="C53" s="871">
        <f>SUM(C47:C52)</f>
        <v>0</v>
      </c>
      <c r="D53" s="871">
        <f>SUM(D47:D52)</f>
        <v>1486</v>
      </c>
      <c r="E53" s="873"/>
      <c r="F53" s="715"/>
      <c r="G53" s="67"/>
      <c r="H53" s="67"/>
    </row>
    <row r="54" spans="1:8" ht="12" customHeight="1" thickBot="1">
      <c r="A54" s="891">
        <v>3130</v>
      </c>
      <c r="B54" s="409" t="s">
        <v>992</v>
      </c>
      <c r="C54" s="871">
        <f>SUM(C55+C89)</f>
        <v>951500</v>
      </c>
      <c r="D54" s="871">
        <f>SUM(D55+D89)</f>
        <v>1055438</v>
      </c>
      <c r="E54" s="873">
        <f>SUM(D54/C54)</f>
        <v>1.1092359432475039</v>
      </c>
      <c r="F54" s="182"/>
      <c r="G54" s="67"/>
      <c r="H54" s="67"/>
    </row>
    <row r="55" spans="1:8" ht="12" customHeight="1" thickBot="1">
      <c r="A55" s="874">
        <v>3110</v>
      </c>
      <c r="B55" s="409" t="s">
        <v>132</v>
      </c>
      <c r="C55" s="871">
        <f>SUM(C64+C72+C80+C88)</f>
        <v>896500</v>
      </c>
      <c r="D55" s="871">
        <f>SUM(D64+D72+D80+D88)</f>
        <v>996500</v>
      </c>
      <c r="E55" s="873">
        <f>SUM(D55/C55)</f>
        <v>1.1115448968209705</v>
      </c>
      <c r="F55" s="182"/>
      <c r="G55" s="67"/>
      <c r="H55" s="67"/>
    </row>
    <row r="56" spans="1:8" ht="12" customHeight="1">
      <c r="A56" s="894">
        <v>3111</v>
      </c>
      <c r="B56" s="915" t="s">
        <v>67</v>
      </c>
      <c r="C56" s="858"/>
      <c r="D56" s="858"/>
      <c r="E56" s="859"/>
      <c r="F56" s="18" t="s">
        <v>70</v>
      </c>
      <c r="G56" s="67"/>
      <c r="H56" s="67"/>
    </row>
    <row r="57" spans="1:8" ht="12" customHeight="1">
      <c r="A57" s="860"/>
      <c r="B57" s="861" t="s">
        <v>975</v>
      </c>
      <c r="C57" s="862"/>
      <c r="D57" s="862"/>
      <c r="E57" s="859"/>
      <c r="F57" s="181"/>
      <c r="G57" s="67"/>
      <c r="H57" s="67"/>
    </row>
    <row r="58" spans="1:8" ht="12" customHeight="1">
      <c r="A58" s="860"/>
      <c r="B58" s="864" t="s">
        <v>181</v>
      </c>
      <c r="C58" s="862"/>
      <c r="D58" s="862"/>
      <c r="E58" s="859"/>
      <c r="F58" s="181"/>
      <c r="G58" s="67"/>
      <c r="H58" s="67"/>
    </row>
    <row r="59" spans="1:8" ht="12" customHeight="1">
      <c r="A59" s="860"/>
      <c r="B59" s="865" t="s">
        <v>152</v>
      </c>
      <c r="C59" s="862"/>
      <c r="D59" s="862"/>
      <c r="E59" s="859"/>
      <c r="F59" s="181"/>
      <c r="G59" s="67"/>
      <c r="H59" s="67"/>
    </row>
    <row r="60" spans="1:8" ht="12" customHeight="1">
      <c r="A60" s="860"/>
      <c r="B60" s="866" t="s">
        <v>166</v>
      </c>
      <c r="C60" s="862"/>
      <c r="D60" s="862"/>
      <c r="E60" s="859"/>
      <c r="F60" s="181"/>
      <c r="G60" s="67"/>
      <c r="H60" s="67"/>
    </row>
    <row r="61" spans="1:8" ht="12" customHeight="1">
      <c r="A61" s="860"/>
      <c r="B61" s="866" t="s">
        <v>988</v>
      </c>
      <c r="C61" s="862"/>
      <c r="D61" s="862"/>
      <c r="E61" s="859"/>
      <c r="F61" s="181"/>
      <c r="G61" s="67"/>
      <c r="H61" s="67"/>
    </row>
    <row r="62" spans="1:8" ht="12" customHeight="1">
      <c r="A62" s="860"/>
      <c r="B62" s="867" t="s">
        <v>966</v>
      </c>
      <c r="C62" s="862">
        <v>700000</v>
      </c>
      <c r="D62" s="862">
        <v>800000</v>
      </c>
      <c r="E62" s="875">
        <f>SUM(D62/C62)</f>
        <v>1.1428571428571428</v>
      </c>
      <c r="F62" s="181"/>
      <c r="G62" s="67"/>
      <c r="H62" s="67"/>
    </row>
    <row r="63" spans="1:8" ht="12" customHeight="1" thickBot="1">
      <c r="A63" s="860"/>
      <c r="B63" s="867" t="s">
        <v>153</v>
      </c>
      <c r="C63" s="916"/>
      <c r="D63" s="916"/>
      <c r="E63" s="868"/>
      <c r="F63" s="53"/>
      <c r="G63" s="67"/>
      <c r="H63" s="67"/>
    </row>
    <row r="64" spans="1:8" ht="12" customHeight="1" thickBot="1">
      <c r="A64" s="914"/>
      <c r="B64" s="870" t="s">
        <v>145</v>
      </c>
      <c r="C64" s="871">
        <f>SUM(C57:C62)</f>
        <v>700000</v>
      </c>
      <c r="D64" s="871">
        <f>SUM(D57:D62)</f>
        <v>800000</v>
      </c>
      <c r="E64" s="873">
        <f>SUM(D64/C64)</f>
        <v>1.1428571428571428</v>
      </c>
      <c r="F64" s="182"/>
      <c r="G64" s="67"/>
      <c r="H64" s="67"/>
    </row>
    <row r="65" spans="1:8" ht="12" customHeight="1">
      <c r="A65" s="85">
        <v>3112</v>
      </c>
      <c r="B65" s="102" t="s">
        <v>110</v>
      </c>
      <c r="C65" s="88"/>
      <c r="D65" s="88"/>
      <c r="E65" s="620"/>
      <c r="F65" s="31"/>
      <c r="G65" s="67"/>
      <c r="H65" s="67"/>
    </row>
    <row r="66" spans="1:8" ht="12" customHeight="1">
      <c r="A66" s="83"/>
      <c r="B66" s="70" t="s">
        <v>975</v>
      </c>
      <c r="C66" s="76"/>
      <c r="D66" s="76"/>
      <c r="E66" s="620"/>
      <c r="F66" s="181"/>
      <c r="G66" s="67"/>
      <c r="H66" s="67"/>
    </row>
    <row r="67" spans="1:8" ht="12" customHeight="1">
      <c r="A67" s="83"/>
      <c r="B67" s="7" t="s">
        <v>181</v>
      </c>
      <c r="C67" s="76"/>
      <c r="D67" s="76"/>
      <c r="E67" s="620"/>
      <c r="F67" s="181"/>
      <c r="G67" s="67"/>
      <c r="H67" s="67"/>
    </row>
    <row r="68" spans="1:8" ht="12" customHeight="1">
      <c r="A68" s="83"/>
      <c r="B68" s="84" t="s">
        <v>152</v>
      </c>
      <c r="C68" s="76">
        <v>90000</v>
      </c>
      <c r="D68" s="76">
        <v>90000</v>
      </c>
      <c r="E68" s="621">
        <f>SUM(D68/C68)</f>
        <v>1</v>
      </c>
      <c r="F68" s="181"/>
      <c r="G68" s="67"/>
      <c r="H68" s="67"/>
    </row>
    <row r="69" spans="1:8" ht="12" customHeight="1">
      <c r="A69" s="83"/>
      <c r="B69" s="10" t="s">
        <v>166</v>
      </c>
      <c r="C69" s="76"/>
      <c r="D69" s="76"/>
      <c r="E69" s="620"/>
      <c r="F69" s="181"/>
      <c r="G69" s="67"/>
      <c r="H69" s="67"/>
    </row>
    <row r="70" spans="1:8" ht="12" customHeight="1">
      <c r="A70" s="83"/>
      <c r="B70" s="10" t="s">
        <v>988</v>
      </c>
      <c r="C70" s="76"/>
      <c r="D70" s="76"/>
      <c r="E70" s="620"/>
      <c r="F70" s="181"/>
      <c r="G70" s="67"/>
      <c r="H70" s="67"/>
    </row>
    <row r="71" spans="1:8" ht="12" customHeight="1" thickBot="1">
      <c r="A71" s="83"/>
      <c r="B71" s="73" t="s">
        <v>153</v>
      </c>
      <c r="C71" s="76"/>
      <c r="D71" s="76"/>
      <c r="E71" s="854"/>
      <c r="F71" s="181"/>
      <c r="G71" s="67"/>
      <c r="H71" s="67"/>
    </row>
    <row r="72" spans="1:8" ht="12" customHeight="1" thickBot="1">
      <c r="A72" s="79"/>
      <c r="B72" s="56" t="s">
        <v>145</v>
      </c>
      <c r="C72" s="81">
        <f>SUM(C66:C71)</f>
        <v>90000</v>
      </c>
      <c r="D72" s="81">
        <f>SUM(D66:D71)</f>
        <v>90000</v>
      </c>
      <c r="E72" s="855">
        <f>SUM(D72/C72)</f>
        <v>1</v>
      </c>
      <c r="F72" s="182"/>
      <c r="G72" s="67"/>
      <c r="H72" s="67"/>
    </row>
    <row r="73" spans="1:8" ht="12" customHeight="1">
      <c r="A73" s="85">
        <v>3113</v>
      </c>
      <c r="B73" s="97" t="s">
        <v>133</v>
      </c>
      <c r="C73" s="98"/>
      <c r="D73" s="98"/>
      <c r="E73" s="620"/>
      <c r="F73" s="4"/>
      <c r="G73" s="67"/>
      <c r="H73" s="67"/>
    </row>
    <row r="74" spans="1:8" ht="12" customHeight="1">
      <c r="A74" s="83"/>
      <c r="B74" s="70" t="s">
        <v>975</v>
      </c>
      <c r="C74" s="76"/>
      <c r="D74" s="76"/>
      <c r="E74" s="620"/>
      <c r="F74" s="181"/>
      <c r="G74" s="67"/>
      <c r="H74" s="67"/>
    </row>
    <row r="75" spans="1:8" ht="12" customHeight="1">
      <c r="A75" s="83"/>
      <c r="B75" s="7" t="s">
        <v>181</v>
      </c>
      <c r="C75" s="76"/>
      <c r="D75" s="76"/>
      <c r="E75" s="620"/>
      <c r="F75" s="181"/>
      <c r="G75" s="67"/>
      <c r="H75" s="67"/>
    </row>
    <row r="76" spans="1:8" ht="12" customHeight="1">
      <c r="A76" s="83"/>
      <c r="B76" s="84" t="s">
        <v>152</v>
      </c>
      <c r="C76" s="76">
        <v>19500</v>
      </c>
      <c r="D76" s="76">
        <v>19500</v>
      </c>
      <c r="E76" s="621">
        <f>SUM(D76/C76)</f>
        <v>1</v>
      </c>
      <c r="F76" s="181"/>
      <c r="G76" s="67"/>
      <c r="H76" s="67"/>
    </row>
    <row r="77" spans="1:8" ht="12" customHeight="1">
      <c r="A77" s="83"/>
      <c r="B77" s="10" t="s">
        <v>166</v>
      </c>
      <c r="C77" s="76"/>
      <c r="D77" s="76"/>
      <c r="E77" s="620"/>
      <c r="F77" s="181"/>
      <c r="G77" s="67"/>
      <c r="H77" s="67"/>
    </row>
    <row r="78" spans="1:8" ht="12" customHeight="1">
      <c r="A78" s="83"/>
      <c r="B78" s="10" t="s">
        <v>988</v>
      </c>
      <c r="C78" s="76"/>
      <c r="D78" s="76"/>
      <c r="E78" s="620"/>
      <c r="F78" s="181"/>
      <c r="G78" s="67"/>
      <c r="H78" s="67"/>
    </row>
    <row r="79" spans="1:8" ht="12" customHeight="1" thickBot="1">
      <c r="A79" s="83"/>
      <c r="B79" s="73" t="s">
        <v>153</v>
      </c>
      <c r="C79" s="76"/>
      <c r="D79" s="76"/>
      <c r="E79" s="854"/>
      <c r="F79" s="181"/>
      <c r="G79" s="67"/>
      <c r="H79" s="67"/>
    </row>
    <row r="80" spans="1:8" ht="12" customHeight="1" thickBot="1">
      <c r="A80" s="79"/>
      <c r="B80" s="56" t="s">
        <v>145</v>
      </c>
      <c r="C80" s="81">
        <f>SUM(C74:C79)</f>
        <v>19500</v>
      </c>
      <c r="D80" s="81">
        <f>SUM(D74:D79)</f>
        <v>19500</v>
      </c>
      <c r="E80" s="855">
        <f>SUM(D80/C80)</f>
        <v>1</v>
      </c>
      <c r="F80" s="182"/>
      <c r="G80" s="67"/>
      <c r="H80" s="67"/>
    </row>
    <row r="81" spans="1:8" ht="12" customHeight="1">
      <c r="A81" s="85">
        <v>3114</v>
      </c>
      <c r="B81" s="102" t="s">
        <v>995</v>
      </c>
      <c r="C81" s="88"/>
      <c r="D81" s="88"/>
      <c r="E81" s="620"/>
      <c r="F81" s="105"/>
      <c r="G81" s="67"/>
      <c r="H81" s="67"/>
    </row>
    <row r="82" spans="1:8" ht="12" customHeight="1">
      <c r="A82" s="83"/>
      <c r="B82" s="70" t="s">
        <v>975</v>
      </c>
      <c r="C82" s="76"/>
      <c r="D82" s="76"/>
      <c r="E82" s="620"/>
      <c r="F82" s="181"/>
      <c r="G82" s="67"/>
      <c r="H82" s="67"/>
    </row>
    <row r="83" spans="1:8" ht="12" customHeight="1">
      <c r="A83" s="83"/>
      <c r="B83" s="7" t="s">
        <v>181</v>
      </c>
      <c r="C83" s="76"/>
      <c r="D83" s="76"/>
      <c r="E83" s="620"/>
      <c r="F83" s="181"/>
      <c r="G83" s="67"/>
      <c r="H83" s="67"/>
    </row>
    <row r="84" spans="1:8" ht="12" customHeight="1">
      <c r="A84" s="83"/>
      <c r="B84" s="84" t="s">
        <v>152</v>
      </c>
      <c r="C84" s="76">
        <v>87000</v>
      </c>
      <c r="D84" s="76">
        <v>87000</v>
      </c>
      <c r="E84" s="621">
        <f>SUM(D84/C84)</f>
        <v>1</v>
      </c>
      <c r="F84" s="181"/>
      <c r="G84" s="67"/>
      <c r="H84" s="67"/>
    </row>
    <row r="85" spans="1:8" ht="12" customHeight="1">
      <c r="A85" s="83"/>
      <c r="B85" s="10" t="s">
        <v>166</v>
      </c>
      <c r="C85" s="76"/>
      <c r="D85" s="76"/>
      <c r="E85" s="620"/>
      <c r="F85" s="181"/>
      <c r="G85" s="67"/>
      <c r="H85" s="67"/>
    </row>
    <row r="86" spans="1:8" ht="12" customHeight="1">
      <c r="A86" s="83"/>
      <c r="B86" s="10" t="s">
        <v>988</v>
      </c>
      <c r="C86" s="76"/>
      <c r="D86" s="76"/>
      <c r="E86" s="620"/>
      <c r="F86" s="181"/>
      <c r="G86" s="67"/>
      <c r="H86" s="67"/>
    </row>
    <row r="87" spans="1:8" ht="12" customHeight="1" thickBot="1">
      <c r="A87" s="69"/>
      <c r="B87" s="73" t="s">
        <v>153</v>
      </c>
      <c r="C87" s="76"/>
      <c r="D87" s="76"/>
      <c r="E87" s="854"/>
      <c r="F87" s="181"/>
      <c r="G87" s="67"/>
      <c r="H87" s="67"/>
    </row>
    <row r="88" spans="1:8" ht="12" customHeight="1" thickBot="1">
      <c r="A88" s="51"/>
      <c r="B88" s="56" t="s">
        <v>145</v>
      </c>
      <c r="C88" s="81">
        <f>SUM(C82:C87)</f>
        <v>87000</v>
      </c>
      <c r="D88" s="81">
        <f>SUM(D82:D87)</f>
        <v>87000</v>
      </c>
      <c r="E88" s="855">
        <f>SUM(D88/C88)</f>
        <v>1</v>
      </c>
      <c r="F88" s="182"/>
      <c r="G88" s="67"/>
      <c r="H88" s="67"/>
    </row>
    <row r="89" spans="1:8" ht="12" customHeight="1" thickBot="1">
      <c r="A89" s="140">
        <v>3120</v>
      </c>
      <c r="B89" s="72" t="s">
        <v>179</v>
      </c>
      <c r="C89" s="81">
        <f>SUM(C97+C105+C113+C121+C129)</f>
        <v>55000</v>
      </c>
      <c r="D89" s="81">
        <f>SUM(D97+D105+D113+D121+D129)</f>
        <v>58938</v>
      </c>
      <c r="E89" s="855">
        <f>SUM(D89/C89)</f>
        <v>1.0716</v>
      </c>
      <c r="F89" s="182"/>
      <c r="G89" s="67"/>
      <c r="H89" s="67"/>
    </row>
    <row r="90" spans="1:8" ht="12" customHeight="1">
      <c r="A90" s="15">
        <v>3121</v>
      </c>
      <c r="B90" s="179" t="s">
        <v>122</v>
      </c>
      <c r="C90" s="98"/>
      <c r="D90" s="98"/>
      <c r="E90" s="620"/>
      <c r="F90" s="4"/>
      <c r="G90" s="67"/>
      <c r="H90" s="67"/>
    </row>
    <row r="91" spans="1:8" ht="12" customHeight="1">
      <c r="A91" s="15"/>
      <c r="B91" s="70" t="s">
        <v>975</v>
      </c>
      <c r="C91" s="45"/>
      <c r="D91" s="45"/>
      <c r="E91" s="620"/>
      <c r="F91" s="5"/>
      <c r="G91" s="67"/>
      <c r="H91" s="67"/>
    </row>
    <row r="92" spans="1:8" ht="12" customHeight="1">
      <c r="A92" s="15"/>
      <c r="B92" s="7" t="s">
        <v>181</v>
      </c>
      <c r="C92" s="45"/>
      <c r="D92" s="45"/>
      <c r="E92" s="620"/>
      <c r="F92" s="5"/>
      <c r="G92" s="67"/>
      <c r="H92" s="67"/>
    </row>
    <row r="93" spans="1:8" ht="12" customHeight="1">
      <c r="A93" s="85"/>
      <c r="B93" s="84" t="s">
        <v>152</v>
      </c>
      <c r="C93" s="162">
        <v>1000</v>
      </c>
      <c r="D93" s="162">
        <v>1000</v>
      </c>
      <c r="E93" s="621">
        <f>SUM(D93/C93)</f>
        <v>1</v>
      </c>
      <c r="F93" s="218"/>
      <c r="G93" s="67"/>
      <c r="H93" s="67"/>
    </row>
    <row r="94" spans="1:8" ht="12" customHeight="1">
      <c r="A94" s="15"/>
      <c r="B94" s="10" t="s">
        <v>166</v>
      </c>
      <c r="C94" s="45"/>
      <c r="D94" s="45"/>
      <c r="E94" s="620"/>
      <c r="F94" s="5"/>
      <c r="G94" s="67"/>
      <c r="H94" s="67"/>
    </row>
    <row r="95" spans="1:8" ht="12" customHeight="1">
      <c r="A95" s="15"/>
      <c r="B95" s="10" t="s">
        <v>988</v>
      </c>
      <c r="C95" s="45"/>
      <c r="D95" s="45"/>
      <c r="E95" s="620"/>
      <c r="F95" s="5"/>
      <c r="G95" s="67"/>
      <c r="H95" s="67"/>
    </row>
    <row r="96" spans="1:8" ht="12" customHeight="1" thickBot="1">
      <c r="A96" s="15"/>
      <c r="B96" s="73" t="s">
        <v>153</v>
      </c>
      <c r="C96" s="46"/>
      <c r="D96" s="46"/>
      <c r="E96" s="854"/>
      <c r="F96" s="3"/>
      <c r="G96" s="67"/>
      <c r="H96" s="67"/>
    </row>
    <row r="97" spans="1:8" ht="12" customHeight="1" thickBot="1">
      <c r="A97" s="51"/>
      <c r="B97" s="56" t="s">
        <v>145</v>
      </c>
      <c r="C97" s="81">
        <f>SUM(C93:C96)</f>
        <v>1000</v>
      </c>
      <c r="D97" s="81">
        <f>SUM(D93:D96)</f>
        <v>1000</v>
      </c>
      <c r="E97" s="855">
        <f>SUM(D97/C97)</f>
        <v>1</v>
      </c>
      <c r="F97" s="182"/>
      <c r="G97" s="67"/>
      <c r="H97" s="67"/>
    </row>
    <row r="98" spans="1:8" ht="12" customHeight="1">
      <c r="A98" s="85">
        <v>3122</v>
      </c>
      <c r="B98" s="102" t="s">
        <v>109</v>
      </c>
      <c r="C98" s="88"/>
      <c r="D98" s="88"/>
      <c r="E98" s="620"/>
      <c r="F98" s="22"/>
      <c r="G98" s="67"/>
      <c r="H98" s="67"/>
    </row>
    <row r="99" spans="1:8" ht="12" customHeight="1">
      <c r="A99" s="83"/>
      <c r="B99" s="70" t="s">
        <v>975</v>
      </c>
      <c r="C99" s="76"/>
      <c r="D99" s="76"/>
      <c r="E99" s="620"/>
      <c r="F99" s="181"/>
      <c r="G99" s="67"/>
      <c r="H99" s="67"/>
    </row>
    <row r="100" spans="1:8" ht="12" customHeight="1">
      <c r="A100" s="83"/>
      <c r="B100" s="7" t="s">
        <v>181</v>
      </c>
      <c r="C100" s="76"/>
      <c r="D100" s="76"/>
      <c r="E100" s="620"/>
      <c r="F100" s="181"/>
      <c r="G100" s="67"/>
      <c r="H100" s="67"/>
    </row>
    <row r="101" spans="1:8" ht="12" customHeight="1">
      <c r="A101" s="83"/>
      <c r="B101" s="84" t="s">
        <v>152</v>
      </c>
      <c r="C101" s="76">
        <v>15000</v>
      </c>
      <c r="D101" s="76">
        <v>15000</v>
      </c>
      <c r="E101" s="621">
        <f>SUM(D101/C101)</f>
        <v>1</v>
      </c>
      <c r="F101" s="181"/>
      <c r="G101" s="67"/>
      <c r="H101" s="67"/>
    </row>
    <row r="102" spans="1:8" ht="12" customHeight="1">
      <c r="A102" s="83"/>
      <c r="B102" s="10" t="s">
        <v>166</v>
      </c>
      <c r="C102" s="76"/>
      <c r="D102" s="76"/>
      <c r="E102" s="620"/>
      <c r="F102" s="181"/>
      <c r="G102" s="67"/>
      <c r="H102" s="67"/>
    </row>
    <row r="103" spans="1:8" ht="12" customHeight="1">
      <c r="A103" s="83"/>
      <c r="B103" s="10" t="s">
        <v>988</v>
      </c>
      <c r="C103" s="76"/>
      <c r="D103" s="76"/>
      <c r="E103" s="620"/>
      <c r="F103" s="181"/>
      <c r="G103" s="67"/>
      <c r="H103" s="67"/>
    </row>
    <row r="104" spans="1:8" ht="12" customHeight="1" thickBot="1">
      <c r="A104" s="83"/>
      <c r="B104" s="73" t="s">
        <v>153</v>
      </c>
      <c r="C104" s="76"/>
      <c r="D104" s="76"/>
      <c r="E104" s="854"/>
      <c r="F104" s="181"/>
      <c r="G104" s="67"/>
      <c r="H104" s="67"/>
    </row>
    <row r="105" spans="1:8" ht="12" customHeight="1" thickBot="1">
      <c r="A105" s="79"/>
      <c r="B105" s="56" t="s">
        <v>145</v>
      </c>
      <c r="C105" s="81">
        <f>SUM(C99:C104)</f>
        <v>15000</v>
      </c>
      <c r="D105" s="81">
        <f>SUM(D99:D104)</f>
        <v>15000</v>
      </c>
      <c r="E105" s="855">
        <f>SUM(D105/C105)</f>
        <v>1</v>
      </c>
      <c r="F105" s="182"/>
      <c r="G105" s="67"/>
      <c r="H105" s="67"/>
    </row>
    <row r="106" spans="1:8" ht="12" customHeight="1">
      <c r="A106" s="85">
        <v>3123</v>
      </c>
      <c r="B106" s="97" t="s">
        <v>994</v>
      </c>
      <c r="C106" s="98"/>
      <c r="D106" s="98"/>
      <c r="E106" s="620"/>
      <c r="F106" s="18"/>
      <c r="G106" s="67"/>
      <c r="H106" s="67"/>
    </row>
    <row r="107" spans="1:8" ht="12" customHeight="1">
      <c r="A107" s="83"/>
      <c r="B107" s="70" t="s">
        <v>975</v>
      </c>
      <c r="C107" s="76"/>
      <c r="D107" s="76"/>
      <c r="E107" s="620"/>
      <c r="F107" s="181"/>
      <c r="G107" s="67"/>
      <c r="H107" s="67"/>
    </row>
    <row r="108" spans="1:8" ht="12" customHeight="1">
      <c r="A108" s="83"/>
      <c r="B108" s="7" t="s">
        <v>181</v>
      </c>
      <c r="C108" s="76"/>
      <c r="D108" s="76"/>
      <c r="E108" s="620"/>
      <c r="F108" s="181"/>
      <c r="G108" s="67"/>
      <c r="H108" s="67"/>
    </row>
    <row r="109" spans="1:8" ht="12" customHeight="1">
      <c r="A109" s="83"/>
      <c r="B109" s="84" t="s">
        <v>152</v>
      </c>
      <c r="C109" s="76">
        <v>25000</v>
      </c>
      <c r="D109" s="76">
        <v>28938</v>
      </c>
      <c r="E109" s="621">
        <f>SUM(D109/C109)</f>
        <v>1.15752</v>
      </c>
      <c r="F109" s="181"/>
      <c r="G109" s="67"/>
      <c r="H109" s="67"/>
    </row>
    <row r="110" spans="1:8" ht="12" customHeight="1">
      <c r="A110" s="83"/>
      <c r="B110" s="10" t="s">
        <v>166</v>
      </c>
      <c r="C110" s="76"/>
      <c r="D110" s="76"/>
      <c r="E110" s="620"/>
      <c r="F110" s="181"/>
      <c r="G110" s="67"/>
      <c r="H110" s="67"/>
    </row>
    <row r="111" spans="1:8" ht="12" customHeight="1">
      <c r="A111" s="83"/>
      <c r="B111" s="10" t="s">
        <v>988</v>
      </c>
      <c r="C111" s="76"/>
      <c r="D111" s="76"/>
      <c r="E111" s="620"/>
      <c r="F111" s="181"/>
      <c r="G111" s="67"/>
      <c r="H111" s="67"/>
    </row>
    <row r="112" spans="1:8" ht="12" customHeight="1" thickBot="1">
      <c r="A112" s="83"/>
      <c r="B112" s="73" t="s">
        <v>153</v>
      </c>
      <c r="C112" s="76"/>
      <c r="D112" s="76"/>
      <c r="E112" s="854"/>
      <c r="F112" s="181"/>
      <c r="G112" s="67"/>
      <c r="H112" s="67"/>
    </row>
    <row r="113" spans="1:8" ht="12" customHeight="1" thickBot="1">
      <c r="A113" s="79"/>
      <c r="B113" s="56" t="s">
        <v>145</v>
      </c>
      <c r="C113" s="81">
        <f>SUM(C107:C112)</f>
        <v>25000</v>
      </c>
      <c r="D113" s="81">
        <f>SUM(D107:D112)</f>
        <v>28938</v>
      </c>
      <c r="E113" s="855">
        <f>SUM(D113/C113)</f>
        <v>1.15752</v>
      </c>
      <c r="F113" s="182"/>
      <c r="G113" s="67"/>
      <c r="H113" s="67"/>
    </row>
    <row r="114" spans="1:8" ht="12" customHeight="1">
      <c r="A114" s="85">
        <v>3124</v>
      </c>
      <c r="B114" s="97" t="s">
        <v>1001</v>
      </c>
      <c r="C114" s="98"/>
      <c r="D114" s="98"/>
      <c r="E114" s="620"/>
      <c r="F114" s="18" t="s">
        <v>70</v>
      </c>
      <c r="G114" s="67"/>
      <c r="H114" s="67"/>
    </row>
    <row r="115" spans="1:8" ht="12" customHeight="1">
      <c r="A115" s="83"/>
      <c r="B115" s="70" t="s">
        <v>975</v>
      </c>
      <c r="C115" s="76"/>
      <c r="D115" s="76"/>
      <c r="E115" s="620"/>
      <c r="F115" s="181"/>
      <c r="G115" s="67"/>
      <c r="H115" s="67"/>
    </row>
    <row r="116" spans="1:8" ht="12" customHeight="1">
      <c r="A116" s="83"/>
      <c r="B116" s="7" t="s">
        <v>181</v>
      </c>
      <c r="C116" s="76"/>
      <c r="D116" s="76"/>
      <c r="E116" s="620"/>
      <c r="F116" s="181"/>
      <c r="G116" s="67"/>
      <c r="H116" s="67"/>
    </row>
    <row r="117" spans="1:8" ht="12" customHeight="1">
      <c r="A117" s="83"/>
      <c r="B117" s="84" t="s">
        <v>152</v>
      </c>
      <c r="C117" s="76">
        <v>10000</v>
      </c>
      <c r="D117" s="76">
        <v>10000</v>
      </c>
      <c r="E117" s="621">
        <f>SUM(D117/C117)</f>
        <v>1</v>
      </c>
      <c r="F117" s="181"/>
      <c r="G117" s="67"/>
      <c r="H117" s="67"/>
    </row>
    <row r="118" spans="1:8" ht="12" customHeight="1">
      <c r="A118" s="83"/>
      <c r="B118" s="10" t="s">
        <v>166</v>
      </c>
      <c r="C118" s="76"/>
      <c r="D118" s="76"/>
      <c r="E118" s="620"/>
      <c r="F118" s="181"/>
      <c r="G118" s="67"/>
      <c r="H118" s="67"/>
    </row>
    <row r="119" spans="1:8" ht="12" customHeight="1">
      <c r="A119" s="83"/>
      <c r="B119" s="10" t="s">
        <v>988</v>
      </c>
      <c r="C119" s="76"/>
      <c r="D119" s="76"/>
      <c r="E119" s="620"/>
      <c r="F119" s="181"/>
      <c r="G119" s="67"/>
      <c r="H119" s="67"/>
    </row>
    <row r="120" spans="1:8" ht="12" customHeight="1" thickBot="1">
      <c r="A120" s="83"/>
      <c r="B120" s="73" t="s">
        <v>153</v>
      </c>
      <c r="C120" s="76"/>
      <c r="D120" s="76"/>
      <c r="E120" s="854"/>
      <c r="F120" s="181"/>
      <c r="G120" s="67"/>
      <c r="H120" s="67"/>
    </row>
    <row r="121" spans="1:8" ht="12" customHeight="1" thickBot="1">
      <c r="A121" s="79"/>
      <c r="B121" s="56" t="s">
        <v>145</v>
      </c>
      <c r="C121" s="81">
        <f>SUM(C115:C120)</f>
        <v>10000</v>
      </c>
      <c r="D121" s="81">
        <f>SUM(D115:D120)</f>
        <v>10000</v>
      </c>
      <c r="E121" s="855">
        <f>SUM(D121/C121)</f>
        <v>1</v>
      </c>
      <c r="F121" s="182"/>
      <c r="G121" s="67"/>
      <c r="H121" s="67"/>
    </row>
    <row r="122" spans="1:8" ht="12" customHeight="1">
      <c r="A122" s="85">
        <v>3125</v>
      </c>
      <c r="B122" s="97" t="s">
        <v>575</v>
      </c>
      <c r="C122" s="98"/>
      <c r="D122" s="98"/>
      <c r="E122" s="620"/>
      <c r="F122" s="18"/>
      <c r="G122" s="67"/>
      <c r="H122" s="67"/>
    </row>
    <row r="123" spans="1:8" ht="12" customHeight="1">
      <c r="A123" s="83"/>
      <c r="B123" s="70" t="s">
        <v>975</v>
      </c>
      <c r="C123" s="76"/>
      <c r="D123" s="76"/>
      <c r="E123" s="620"/>
      <c r="F123" s="181"/>
      <c r="G123" s="67"/>
      <c r="H123" s="67"/>
    </row>
    <row r="124" spans="1:8" ht="12" customHeight="1">
      <c r="A124" s="83"/>
      <c r="B124" s="7" t="s">
        <v>181</v>
      </c>
      <c r="C124" s="76"/>
      <c r="D124" s="76"/>
      <c r="E124" s="620"/>
      <c r="F124" s="181"/>
      <c r="G124" s="67"/>
      <c r="H124" s="67"/>
    </row>
    <row r="125" spans="1:8" ht="12" customHeight="1">
      <c r="A125" s="83"/>
      <c r="B125" s="84" t="s">
        <v>152</v>
      </c>
      <c r="C125" s="76">
        <v>4000</v>
      </c>
      <c r="D125" s="76">
        <v>4000</v>
      </c>
      <c r="E125" s="621">
        <f>SUM(D125/C125)</f>
        <v>1</v>
      </c>
      <c r="F125" s="181"/>
      <c r="G125" s="67"/>
      <c r="H125" s="67"/>
    </row>
    <row r="126" spans="1:8" ht="12" customHeight="1">
      <c r="A126" s="83"/>
      <c r="B126" s="10" t="s">
        <v>166</v>
      </c>
      <c r="C126" s="76"/>
      <c r="D126" s="76"/>
      <c r="E126" s="620"/>
      <c r="F126" s="181"/>
      <c r="G126" s="67"/>
      <c r="H126" s="67"/>
    </row>
    <row r="127" spans="1:8" ht="12" customHeight="1">
      <c r="A127" s="83"/>
      <c r="B127" s="10" t="s">
        <v>988</v>
      </c>
      <c r="C127" s="76"/>
      <c r="D127" s="76"/>
      <c r="E127" s="620"/>
      <c r="F127" s="181"/>
      <c r="G127" s="67"/>
      <c r="H127" s="67"/>
    </row>
    <row r="128" spans="1:8" ht="12" customHeight="1" thickBot="1">
      <c r="A128" s="83"/>
      <c r="B128" s="73" t="s">
        <v>153</v>
      </c>
      <c r="C128" s="76"/>
      <c r="D128" s="76"/>
      <c r="E128" s="854"/>
      <c r="F128" s="181"/>
      <c r="G128" s="67"/>
      <c r="H128" s="67"/>
    </row>
    <row r="129" spans="1:8" ht="12" customHeight="1" thickBot="1">
      <c r="A129" s="79"/>
      <c r="B129" s="56" t="s">
        <v>145</v>
      </c>
      <c r="C129" s="81">
        <f>SUM(C123:C128)</f>
        <v>4000</v>
      </c>
      <c r="D129" s="81">
        <f>SUM(D123:D128)</f>
        <v>4000</v>
      </c>
      <c r="E129" s="855">
        <f>SUM(D129/C129)</f>
        <v>1</v>
      </c>
      <c r="F129" s="182"/>
      <c r="G129" s="67"/>
      <c r="H129" s="67"/>
    </row>
    <row r="130" spans="1:8" ht="12" customHeight="1" thickBot="1">
      <c r="A130" s="140">
        <v>3140</v>
      </c>
      <c r="B130" s="86" t="s">
        <v>1004</v>
      </c>
      <c r="C130" s="87">
        <f>SUM(C138+C146+C154+C162+C170)</f>
        <v>53500</v>
      </c>
      <c r="D130" s="87">
        <f>SUM(D138+D146+D154+D162+D170)</f>
        <v>53500</v>
      </c>
      <c r="E130" s="855">
        <f>SUM(D130/C130)</f>
        <v>1</v>
      </c>
      <c r="F130" s="182"/>
      <c r="G130" s="67"/>
      <c r="H130" s="67"/>
    </row>
    <row r="131" spans="1:8" ht="12" customHeight="1">
      <c r="A131" s="85">
        <v>3141</v>
      </c>
      <c r="B131" s="97" t="s">
        <v>23</v>
      </c>
      <c r="C131" s="98"/>
      <c r="D131" s="98"/>
      <c r="E131" s="620"/>
      <c r="F131" s="181"/>
      <c r="G131" s="67"/>
      <c r="H131" s="67"/>
    </row>
    <row r="132" spans="1:8" ht="12" customHeight="1">
      <c r="A132" s="83"/>
      <c r="B132" s="70" t="s">
        <v>975</v>
      </c>
      <c r="C132" s="76"/>
      <c r="D132" s="76"/>
      <c r="E132" s="620"/>
      <c r="F132" s="181"/>
      <c r="G132" s="67"/>
      <c r="H132" s="67"/>
    </row>
    <row r="133" spans="1:8" ht="12" customHeight="1">
      <c r="A133" s="83"/>
      <c r="B133" s="7" t="s">
        <v>181</v>
      </c>
      <c r="C133" s="76"/>
      <c r="D133" s="76"/>
      <c r="E133" s="620"/>
      <c r="F133" s="181"/>
      <c r="G133" s="67"/>
      <c r="H133" s="67"/>
    </row>
    <row r="134" spans="1:8" ht="12" customHeight="1">
      <c r="A134" s="83"/>
      <c r="B134" s="84" t="s">
        <v>152</v>
      </c>
      <c r="C134" s="76"/>
      <c r="D134" s="76"/>
      <c r="E134" s="620"/>
      <c r="F134" s="181"/>
      <c r="G134" s="67"/>
      <c r="H134" s="67"/>
    </row>
    <row r="135" spans="1:8" ht="12" customHeight="1">
      <c r="A135" s="83"/>
      <c r="B135" s="10" t="s">
        <v>166</v>
      </c>
      <c r="C135" s="253">
        <v>29000</v>
      </c>
      <c r="D135" s="253">
        <v>29000</v>
      </c>
      <c r="E135" s="621">
        <f>SUM(D135/C135)</f>
        <v>1</v>
      </c>
      <c r="F135" s="181"/>
      <c r="G135" s="67"/>
      <c r="H135" s="67"/>
    </row>
    <row r="136" spans="1:8" ht="12" customHeight="1">
      <c r="A136" s="83"/>
      <c r="B136" s="10" t="s">
        <v>988</v>
      </c>
      <c r="C136" s="76"/>
      <c r="D136" s="76"/>
      <c r="E136" s="620"/>
      <c r="F136" s="186"/>
      <c r="G136" s="67"/>
      <c r="H136" s="67"/>
    </row>
    <row r="137" spans="1:8" ht="12" customHeight="1" thickBot="1">
      <c r="A137" s="83"/>
      <c r="B137" s="73" t="s">
        <v>153</v>
      </c>
      <c r="C137" s="76"/>
      <c r="D137" s="76"/>
      <c r="E137" s="854"/>
      <c r="F137" s="30"/>
      <c r="G137" s="67"/>
      <c r="H137" s="67"/>
    </row>
    <row r="138" spans="1:8" ht="12" customHeight="1" thickBot="1">
      <c r="A138" s="79"/>
      <c r="B138" s="56" t="s">
        <v>145</v>
      </c>
      <c r="C138" s="81">
        <f>SUM(C132:C137)</f>
        <v>29000</v>
      </c>
      <c r="D138" s="81">
        <f>SUM(D132:D137)</f>
        <v>29000</v>
      </c>
      <c r="E138" s="855">
        <f>SUM(D138/C138)</f>
        <v>1</v>
      </c>
      <c r="F138" s="182"/>
      <c r="G138" s="67"/>
      <c r="H138" s="67"/>
    </row>
    <row r="139" spans="1:8" ht="12" customHeight="1">
      <c r="A139" s="85">
        <v>3142</v>
      </c>
      <c r="B139" s="72" t="s">
        <v>482</v>
      </c>
      <c r="C139" s="88"/>
      <c r="D139" s="88"/>
      <c r="E139" s="620"/>
      <c r="F139" s="4"/>
      <c r="G139" s="67"/>
      <c r="H139" s="67"/>
    </row>
    <row r="140" spans="1:8" ht="12" customHeight="1">
      <c r="A140" s="85"/>
      <c r="B140" s="70" t="s">
        <v>975</v>
      </c>
      <c r="C140" s="71"/>
      <c r="D140" s="71"/>
      <c r="E140" s="620"/>
      <c r="F140" s="5"/>
      <c r="G140" s="67"/>
      <c r="H140" s="67"/>
    </row>
    <row r="141" spans="1:8" ht="12" customHeight="1">
      <c r="A141" s="85"/>
      <c r="B141" s="7" t="s">
        <v>181</v>
      </c>
      <c r="C141" s="71"/>
      <c r="D141" s="71"/>
      <c r="E141" s="620"/>
      <c r="F141" s="218"/>
      <c r="G141" s="67"/>
      <c r="H141" s="67"/>
    </row>
    <row r="142" spans="1:8" ht="12" customHeight="1">
      <c r="A142" s="85"/>
      <c r="B142" s="84" t="s">
        <v>152</v>
      </c>
      <c r="C142" s="162">
        <v>10000</v>
      </c>
      <c r="D142" s="162">
        <v>10000</v>
      </c>
      <c r="E142" s="621">
        <f>SUM(D142/C142)</f>
        <v>1</v>
      </c>
      <c r="F142" s="218"/>
      <c r="G142" s="67"/>
      <c r="H142" s="67"/>
    </row>
    <row r="143" spans="1:8" ht="12" customHeight="1">
      <c r="A143" s="85"/>
      <c r="B143" s="10" t="s">
        <v>166</v>
      </c>
      <c r="C143" s="45"/>
      <c r="D143" s="45"/>
      <c r="E143" s="620"/>
      <c r="F143" s="218"/>
      <c r="G143" s="67"/>
      <c r="H143" s="67"/>
    </row>
    <row r="144" spans="1:8" ht="12" customHeight="1">
      <c r="A144" s="85"/>
      <c r="B144" s="10" t="s">
        <v>988</v>
      </c>
      <c r="C144" s="45"/>
      <c r="D144" s="45"/>
      <c r="E144" s="620"/>
      <c r="F144" s="5"/>
      <c r="G144" s="67"/>
      <c r="H144" s="67"/>
    </row>
    <row r="145" spans="1:8" ht="12" customHeight="1" thickBot="1">
      <c r="A145" s="85"/>
      <c r="B145" s="73" t="s">
        <v>153</v>
      </c>
      <c r="C145" s="46"/>
      <c r="D145" s="46"/>
      <c r="E145" s="854"/>
      <c r="F145" s="30"/>
      <c r="G145" s="67"/>
      <c r="H145" s="67"/>
    </row>
    <row r="146" spans="1:8" ht="12" customHeight="1" thickBot="1">
      <c r="A146" s="79"/>
      <c r="B146" s="56" t="s">
        <v>145</v>
      </c>
      <c r="C146" s="81">
        <f>SUM(C140:C145)</f>
        <v>10000</v>
      </c>
      <c r="D146" s="81">
        <f>SUM(D140:D145)</f>
        <v>10000</v>
      </c>
      <c r="E146" s="855">
        <f>SUM(D146/C146)</f>
        <v>1</v>
      </c>
      <c r="F146" s="182"/>
      <c r="G146" s="67"/>
      <c r="H146" s="67"/>
    </row>
    <row r="147" spans="1:8" ht="12" customHeight="1">
      <c r="A147" s="106">
        <v>3143</v>
      </c>
      <c r="B147" s="97" t="s">
        <v>581</v>
      </c>
      <c r="C147" s="98"/>
      <c r="D147" s="98"/>
      <c r="E147" s="620"/>
      <c r="F147" s="31" t="s">
        <v>116</v>
      </c>
      <c r="G147" s="67"/>
      <c r="H147" s="67"/>
    </row>
    <row r="148" spans="1:8" ht="12" customHeight="1">
      <c r="A148" s="83"/>
      <c r="B148" s="70" t="s">
        <v>975</v>
      </c>
      <c r="C148" s="76"/>
      <c r="D148" s="76"/>
      <c r="E148" s="620"/>
      <c r="F148" s="181"/>
      <c r="G148" s="67"/>
      <c r="H148" s="67"/>
    </row>
    <row r="149" spans="1:8" ht="12" customHeight="1">
      <c r="A149" s="83"/>
      <c r="B149" s="7" t="s">
        <v>181</v>
      </c>
      <c r="C149" s="76"/>
      <c r="D149" s="76"/>
      <c r="E149" s="620"/>
      <c r="F149" s="181"/>
      <c r="G149" s="67"/>
      <c r="H149" s="67"/>
    </row>
    <row r="150" spans="1:8" ht="12" customHeight="1">
      <c r="A150" s="83"/>
      <c r="B150" s="84" t="s">
        <v>152</v>
      </c>
      <c r="C150" s="253">
        <v>7000</v>
      </c>
      <c r="D150" s="253">
        <v>7000</v>
      </c>
      <c r="E150" s="621">
        <f>SUM(D150/C150)</f>
        <v>1</v>
      </c>
      <c r="F150" s="218"/>
      <c r="G150" s="67"/>
      <c r="H150" s="67"/>
    </row>
    <row r="151" spans="1:8" ht="12" customHeight="1">
      <c r="A151" s="83"/>
      <c r="B151" s="10" t="s">
        <v>166</v>
      </c>
      <c r="C151" s="76"/>
      <c r="D151" s="76"/>
      <c r="E151" s="620"/>
      <c r="F151" s="218"/>
      <c r="G151" s="67"/>
      <c r="H151" s="67"/>
    </row>
    <row r="152" spans="1:8" ht="12" customHeight="1">
      <c r="A152" s="83"/>
      <c r="B152" s="10" t="s">
        <v>988</v>
      </c>
      <c r="C152" s="76"/>
      <c r="D152" s="76"/>
      <c r="E152" s="620"/>
      <c r="F152" s="186"/>
      <c r="G152" s="67"/>
      <c r="H152" s="67"/>
    </row>
    <row r="153" spans="1:8" ht="12" customHeight="1" thickBot="1">
      <c r="A153" s="83"/>
      <c r="B153" s="73" t="s">
        <v>153</v>
      </c>
      <c r="C153" s="76"/>
      <c r="D153" s="76"/>
      <c r="E153" s="854"/>
      <c r="F153" s="30"/>
      <c r="G153" s="67"/>
      <c r="H153" s="67"/>
    </row>
    <row r="154" spans="1:8" ht="12" customHeight="1" thickBot="1">
      <c r="A154" s="79"/>
      <c r="B154" s="56" t="s">
        <v>145</v>
      </c>
      <c r="C154" s="81">
        <f>SUM(C148:C153)</f>
        <v>7000</v>
      </c>
      <c r="D154" s="81">
        <f>SUM(D148:D153)</f>
        <v>7000</v>
      </c>
      <c r="E154" s="855">
        <f>SUM(D154/C154)</f>
        <v>1</v>
      </c>
      <c r="F154" s="182"/>
      <c r="G154" s="67"/>
      <c r="H154" s="67"/>
    </row>
    <row r="155" spans="1:8" ht="12" customHeight="1">
      <c r="A155" s="85">
        <v>3144</v>
      </c>
      <c r="B155" s="97" t="s">
        <v>24</v>
      </c>
      <c r="C155" s="98"/>
      <c r="D155" s="98"/>
      <c r="E155" s="620"/>
      <c r="F155" s="181"/>
      <c r="G155" s="67"/>
      <c r="H155" s="67"/>
    </row>
    <row r="156" spans="1:8" ht="12" customHeight="1">
      <c r="A156" s="83"/>
      <c r="B156" s="70" t="s">
        <v>975</v>
      </c>
      <c r="C156" s="76"/>
      <c r="D156" s="76"/>
      <c r="E156" s="620"/>
      <c r="F156" s="181"/>
      <c r="G156" s="67"/>
      <c r="H156" s="67"/>
    </row>
    <row r="157" spans="1:8" ht="12" customHeight="1">
      <c r="A157" s="83"/>
      <c r="B157" s="7" t="s">
        <v>181</v>
      </c>
      <c r="C157" s="76"/>
      <c r="D157" s="76"/>
      <c r="E157" s="620"/>
      <c r="F157" s="218"/>
      <c r="G157" s="67"/>
      <c r="H157" s="67"/>
    </row>
    <row r="158" spans="1:8" ht="12" customHeight="1">
      <c r="A158" s="83"/>
      <c r="B158" s="84" t="s">
        <v>152</v>
      </c>
      <c r="C158" s="76"/>
      <c r="D158" s="76"/>
      <c r="E158" s="620"/>
      <c r="F158" s="218"/>
      <c r="G158" s="67"/>
      <c r="H158" s="67"/>
    </row>
    <row r="159" spans="1:8" ht="12" customHeight="1">
      <c r="A159" s="83"/>
      <c r="B159" s="10" t="s">
        <v>166</v>
      </c>
      <c r="C159" s="76"/>
      <c r="D159" s="76"/>
      <c r="E159" s="620"/>
      <c r="F159" s="181"/>
      <c r="G159" s="67"/>
      <c r="H159" s="67"/>
    </row>
    <row r="160" spans="1:8" ht="12" customHeight="1">
      <c r="A160" s="83"/>
      <c r="B160" s="10" t="s">
        <v>988</v>
      </c>
      <c r="C160" s="253">
        <v>3500</v>
      </c>
      <c r="D160" s="253">
        <v>3500</v>
      </c>
      <c r="E160" s="621">
        <f>SUM(D160/C160)</f>
        <v>1</v>
      </c>
      <c r="F160" s="186"/>
      <c r="G160" s="67"/>
      <c r="H160" s="67"/>
    </row>
    <row r="161" spans="1:8" ht="12" customHeight="1" thickBot="1">
      <c r="A161" s="83"/>
      <c r="B161" s="73" t="s">
        <v>153</v>
      </c>
      <c r="C161" s="76"/>
      <c r="D161" s="76"/>
      <c r="E161" s="854"/>
      <c r="F161" s="30"/>
      <c r="G161" s="67"/>
      <c r="H161" s="67"/>
    </row>
    <row r="162" spans="1:8" ht="12" customHeight="1" thickBot="1">
      <c r="A162" s="79"/>
      <c r="B162" s="56" t="s">
        <v>145</v>
      </c>
      <c r="C162" s="81">
        <f>SUM(C156:C161)</f>
        <v>3500</v>
      </c>
      <c r="D162" s="81">
        <f>SUM(D156:D161)</f>
        <v>3500</v>
      </c>
      <c r="E162" s="855">
        <f>SUM(D162/C162)</f>
        <v>1</v>
      </c>
      <c r="F162" s="182"/>
      <c r="G162" s="67"/>
      <c r="H162" s="67"/>
    </row>
    <row r="163" spans="1:8" ht="12" customHeight="1">
      <c r="A163" s="874">
        <v>3145</v>
      </c>
      <c r="B163" s="857" t="s">
        <v>639</v>
      </c>
      <c r="C163" s="858"/>
      <c r="D163" s="858"/>
      <c r="E163" s="859"/>
      <c r="F163" s="863"/>
      <c r="G163" s="67"/>
      <c r="H163" s="67"/>
    </row>
    <row r="164" spans="1:8" ht="12" customHeight="1">
      <c r="A164" s="150"/>
      <c r="B164" s="861" t="s">
        <v>975</v>
      </c>
      <c r="C164" s="862"/>
      <c r="D164" s="862"/>
      <c r="E164" s="859"/>
      <c r="F164" s="863"/>
      <c r="G164" s="67"/>
      <c r="H164" s="67"/>
    </row>
    <row r="165" spans="1:8" ht="12" customHeight="1">
      <c r="A165" s="150"/>
      <c r="B165" s="864" t="s">
        <v>181</v>
      </c>
      <c r="C165" s="862"/>
      <c r="D165" s="862"/>
      <c r="E165" s="859"/>
      <c r="F165" s="863"/>
      <c r="G165" s="67"/>
      <c r="H165" s="67"/>
    </row>
    <row r="166" spans="1:8" ht="12" customHeight="1">
      <c r="A166" s="150"/>
      <c r="B166" s="865" t="s">
        <v>152</v>
      </c>
      <c r="C166" s="862">
        <v>4000</v>
      </c>
      <c r="D166" s="862">
        <v>4000</v>
      </c>
      <c r="E166" s="875">
        <f>SUM(D166/C166)</f>
        <v>1</v>
      </c>
      <c r="F166" s="863"/>
      <c r="G166" s="67"/>
      <c r="H166" s="67"/>
    </row>
    <row r="167" spans="1:8" ht="12" customHeight="1">
      <c r="A167" s="150"/>
      <c r="B167" s="866" t="s">
        <v>166</v>
      </c>
      <c r="C167" s="862"/>
      <c r="D167" s="862"/>
      <c r="E167" s="859"/>
      <c r="F167" s="863"/>
      <c r="G167" s="67"/>
      <c r="H167" s="67"/>
    </row>
    <row r="168" spans="1:8" ht="12" customHeight="1">
      <c r="A168" s="150"/>
      <c r="B168" s="866" t="s">
        <v>988</v>
      </c>
      <c r="C168" s="862"/>
      <c r="D168" s="862"/>
      <c r="E168" s="859"/>
      <c r="F168" s="876"/>
      <c r="G168" s="67"/>
      <c r="H168" s="67"/>
    </row>
    <row r="169" spans="1:8" ht="12" customHeight="1" thickBot="1">
      <c r="A169" s="150"/>
      <c r="B169" s="867" t="s">
        <v>153</v>
      </c>
      <c r="C169" s="862"/>
      <c r="D169" s="862"/>
      <c r="E169" s="868"/>
      <c r="F169" s="877"/>
      <c r="G169" s="67"/>
      <c r="H169" s="67"/>
    </row>
    <row r="170" spans="1:8" ht="12" customHeight="1" thickBot="1">
      <c r="A170" s="869"/>
      <c r="B170" s="870" t="s">
        <v>145</v>
      </c>
      <c r="C170" s="871">
        <f>SUM(C164:C169)</f>
        <v>4000</v>
      </c>
      <c r="D170" s="871">
        <f>SUM(D164:D169)</f>
        <v>4000</v>
      </c>
      <c r="E170" s="873">
        <f>SUM(D170/C170)</f>
        <v>1</v>
      </c>
      <c r="F170" s="872"/>
      <c r="G170" s="67"/>
      <c r="H170" s="67"/>
    </row>
    <row r="171" spans="1:8" ht="12.75" thickBot="1">
      <c r="A171" s="140"/>
      <c r="B171" s="62" t="s">
        <v>1002</v>
      </c>
      <c r="C171" s="81">
        <f>SUM(C196+C204+C212+C220+C228+C261+C302+C236+C244+C269+C188+C277+C285+C252+C179)</f>
        <v>2159671</v>
      </c>
      <c r="D171" s="81">
        <f>SUM(D196+D204+D212+D220+D228+D261+D302+D236+D244+D269+D188+D277+D285+D252+D179)</f>
        <v>2339833</v>
      </c>
      <c r="E171" s="855">
        <f>SUM(D171/C171)</f>
        <v>1.0834210395935306</v>
      </c>
      <c r="F171" s="182"/>
      <c r="G171" s="67"/>
      <c r="H171" s="67"/>
    </row>
    <row r="172" spans="1:8" ht="12">
      <c r="A172" s="85">
        <v>3200</v>
      </c>
      <c r="B172" s="100" t="s">
        <v>978</v>
      </c>
      <c r="C172" s="82"/>
      <c r="D172" s="82"/>
      <c r="E172" s="620"/>
      <c r="F172" s="31"/>
      <c r="G172" s="67"/>
      <c r="H172" s="67"/>
    </row>
    <row r="173" spans="1:8" ht="12">
      <c r="A173" s="69"/>
      <c r="B173" s="70" t="s">
        <v>975</v>
      </c>
      <c r="C173" s="71">
        <v>44834</v>
      </c>
      <c r="D173" s="71">
        <v>41934</v>
      </c>
      <c r="E173" s="621">
        <f>SUM(D173/C173)</f>
        <v>0.9353169469598965</v>
      </c>
      <c r="F173" s="73"/>
      <c r="G173" s="67"/>
      <c r="H173" s="67"/>
    </row>
    <row r="174" spans="1:8" ht="12">
      <c r="A174" s="69"/>
      <c r="B174" s="7" t="s">
        <v>181</v>
      </c>
      <c r="C174" s="71">
        <v>12105</v>
      </c>
      <c r="D174" s="71">
        <v>11342</v>
      </c>
      <c r="E174" s="621">
        <f>SUM(D174/C174)</f>
        <v>0.93696819496076</v>
      </c>
      <c r="F174" s="218"/>
      <c r="G174" s="67"/>
      <c r="H174" s="67"/>
    </row>
    <row r="175" spans="1:8" ht="12">
      <c r="A175" s="83"/>
      <c r="B175" s="84" t="s">
        <v>152</v>
      </c>
      <c r="C175" s="71">
        <v>1711</v>
      </c>
      <c r="D175" s="71">
        <v>1711</v>
      </c>
      <c r="E175" s="621">
        <f>SUM(D175/C175)</f>
        <v>1</v>
      </c>
      <c r="F175" s="5"/>
      <c r="G175" s="67"/>
      <c r="H175" s="67"/>
    </row>
    <row r="176" spans="1:8" ht="12">
      <c r="A176" s="69"/>
      <c r="B176" s="10" t="s">
        <v>166</v>
      </c>
      <c r="C176" s="71"/>
      <c r="D176" s="71"/>
      <c r="E176" s="621"/>
      <c r="F176" s="73"/>
      <c r="G176" s="67"/>
      <c r="H176" s="67"/>
    </row>
    <row r="177" spans="1:8" ht="12">
      <c r="A177" s="69"/>
      <c r="B177" s="10" t="s">
        <v>988</v>
      </c>
      <c r="C177" s="71"/>
      <c r="D177" s="71"/>
      <c r="E177" s="620"/>
      <c r="F177" s="57"/>
      <c r="G177" s="67"/>
      <c r="H177" s="67"/>
    </row>
    <row r="178" spans="1:8" ht="12.75" thickBot="1">
      <c r="A178" s="83"/>
      <c r="B178" s="54" t="s">
        <v>153</v>
      </c>
      <c r="C178" s="170"/>
      <c r="D178" s="170"/>
      <c r="E178" s="854"/>
      <c r="F178" s="183"/>
      <c r="G178" s="67"/>
      <c r="H178" s="67"/>
    </row>
    <row r="179" spans="1:8" ht="12.75" thickBot="1">
      <c r="A179" s="79"/>
      <c r="B179" s="56" t="s">
        <v>145</v>
      </c>
      <c r="C179" s="81">
        <f>SUM(C173:C178)</f>
        <v>58650</v>
      </c>
      <c r="D179" s="81">
        <f>SUM(D173:D178)</f>
        <v>54987</v>
      </c>
      <c r="E179" s="855">
        <f>SUM(D179/C179)</f>
        <v>0.9375447570332481</v>
      </c>
      <c r="F179" s="182"/>
      <c r="G179" s="67"/>
      <c r="H179" s="67"/>
    </row>
    <row r="180" spans="1:8" ht="12">
      <c r="A180" s="85">
        <v>3201</v>
      </c>
      <c r="B180" s="409" t="s">
        <v>348</v>
      </c>
      <c r="C180" s="98"/>
      <c r="D180" s="98"/>
      <c r="E180" s="620"/>
      <c r="F180" s="31"/>
      <c r="G180" s="67"/>
      <c r="H180" s="67"/>
    </row>
    <row r="181" spans="1:8" ht="12">
      <c r="A181" s="85"/>
      <c r="B181" s="84" t="s">
        <v>975</v>
      </c>
      <c r="C181" s="162">
        <v>7000</v>
      </c>
      <c r="D181" s="162">
        <v>7000</v>
      </c>
      <c r="E181" s="621">
        <f>SUM(D181/C181)</f>
        <v>1</v>
      </c>
      <c r="F181" s="5"/>
      <c r="G181" s="67"/>
      <c r="H181" s="67"/>
    </row>
    <row r="182" spans="1:8" ht="12">
      <c r="A182" s="85"/>
      <c r="B182" s="7" t="s">
        <v>181</v>
      </c>
      <c r="C182" s="162">
        <v>1700</v>
      </c>
      <c r="D182" s="162">
        <v>1700</v>
      </c>
      <c r="E182" s="621">
        <f>SUM(D182/C182)</f>
        <v>1</v>
      </c>
      <c r="F182" s="218"/>
      <c r="G182" s="67"/>
      <c r="H182" s="67"/>
    </row>
    <row r="183" spans="1:8" ht="12">
      <c r="A183" s="85"/>
      <c r="B183" s="84" t="s">
        <v>152</v>
      </c>
      <c r="C183" s="162">
        <v>63846</v>
      </c>
      <c r="D183" s="162">
        <v>63846</v>
      </c>
      <c r="E183" s="621">
        <f>SUM(D183/C183)</f>
        <v>1</v>
      </c>
      <c r="F183" s="5"/>
      <c r="G183" s="67"/>
      <c r="H183" s="67"/>
    </row>
    <row r="184" spans="1:8" ht="12">
      <c r="A184" s="85"/>
      <c r="B184" s="178" t="s">
        <v>166</v>
      </c>
      <c r="C184" s="162">
        <v>2000</v>
      </c>
      <c r="D184" s="162">
        <v>2000</v>
      </c>
      <c r="E184" s="621">
        <f>SUM(D184/C184)</f>
        <v>1</v>
      </c>
      <c r="F184" s="5"/>
      <c r="G184" s="67"/>
      <c r="H184" s="67"/>
    </row>
    <row r="185" spans="1:8" ht="12">
      <c r="A185" s="85"/>
      <c r="B185" s="178" t="s">
        <v>988</v>
      </c>
      <c r="C185" s="45"/>
      <c r="D185" s="45"/>
      <c r="E185" s="620"/>
      <c r="F185" s="5"/>
      <c r="G185" s="67"/>
      <c r="H185" s="67"/>
    </row>
    <row r="186" spans="1:8" ht="12">
      <c r="A186" s="85"/>
      <c r="B186" s="178" t="s">
        <v>321</v>
      </c>
      <c r="C186" s="103"/>
      <c r="D186" s="156">
        <v>344</v>
      </c>
      <c r="E186" s="993"/>
      <c r="F186" s="2"/>
      <c r="G186" s="67"/>
      <c r="H186" s="67"/>
    </row>
    <row r="187" spans="1:8" ht="12.75" thickBot="1">
      <c r="A187" s="85"/>
      <c r="B187" s="109" t="s">
        <v>153</v>
      </c>
      <c r="C187" s="46"/>
      <c r="D187" s="46"/>
      <c r="E187" s="854"/>
      <c r="F187" s="183"/>
      <c r="G187" s="67"/>
      <c r="H187" s="67"/>
    </row>
    <row r="188" spans="1:8" ht="12.75" thickBot="1">
      <c r="A188" s="51"/>
      <c r="B188" s="56" t="s">
        <v>145</v>
      </c>
      <c r="C188" s="81">
        <f>SUM(C181:C187)</f>
        <v>74546</v>
      </c>
      <c r="D188" s="81">
        <f>SUM(D181:D187)</f>
        <v>74890</v>
      </c>
      <c r="E188" s="855">
        <f>SUM(D188/C188)</f>
        <v>1.0046146003809728</v>
      </c>
      <c r="F188" s="182"/>
      <c r="G188" s="67"/>
      <c r="H188" s="67"/>
    </row>
    <row r="189" spans="1:8" ht="12">
      <c r="A189" s="15">
        <v>3202</v>
      </c>
      <c r="B189" s="72" t="s">
        <v>154</v>
      </c>
      <c r="C189" s="82"/>
      <c r="D189" s="82"/>
      <c r="E189" s="620"/>
      <c r="F189" s="3" t="s">
        <v>116</v>
      </c>
      <c r="G189" s="67"/>
      <c r="H189" s="67"/>
    </row>
    <row r="190" spans="1:8" ht="12">
      <c r="A190" s="15"/>
      <c r="B190" s="70" t="s">
        <v>975</v>
      </c>
      <c r="C190" s="162">
        <v>5000</v>
      </c>
      <c r="D190" s="162">
        <v>5000</v>
      </c>
      <c r="E190" s="621">
        <f>SUM(D190/C190)</f>
        <v>1</v>
      </c>
      <c r="F190" s="5"/>
      <c r="G190" s="67"/>
      <c r="H190" s="67"/>
    </row>
    <row r="191" spans="1:8" ht="12">
      <c r="A191" s="15"/>
      <c r="B191" s="7" t="s">
        <v>181</v>
      </c>
      <c r="C191" s="162">
        <v>1430</v>
      </c>
      <c r="D191" s="162">
        <v>1430</v>
      </c>
      <c r="E191" s="621">
        <f>SUM(D191/C191)</f>
        <v>1</v>
      </c>
      <c r="F191" s="218"/>
      <c r="G191" s="67"/>
      <c r="H191" s="67"/>
    </row>
    <row r="192" spans="1:8" ht="12">
      <c r="A192" s="15"/>
      <c r="B192" s="84" t="s">
        <v>152</v>
      </c>
      <c r="C192" s="162">
        <v>6570</v>
      </c>
      <c r="D192" s="162">
        <v>6570</v>
      </c>
      <c r="E192" s="621">
        <f>SUM(D192/C192)</f>
        <v>1</v>
      </c>
      <c r="F192" s="218"/>
      <c r="G192" s="67"/>
      <c r="H192" s="67"/>
    </row>
    <row r="193" spans="1:8" ht="12">
      <c r="A193" s="15"/>
      <c r="B193" s="10" t="s">
        <v>166</v>
      </c>
      <c r="C193" s="45"/>
      <c r="D193" s="45"/>
      <c r="E193" s="620"/>
      <c r="F193" s="218"/>
      <c r="G193" s="67"/>
      <c r="H193" s="67"/>
    </row>
    <row r="194" spans="1:8" ht="12">
      <c r="A194" s="15"/>
      <c r="B194" s="10" t="s">
        <v>988</v>
      </c>
      <c r="C194" s="45"/>
      <c r="D194" s="45"/>
      <c r="E194" s="620"/>
      <c r="F194" s="5"/>
      <c r="G194" s="67"/>
      <c r="H194" s="67"/>
    </row>
    <row r="195" spans="1:8" ht="12.75" thickBot="1">
      <c r="A195" s="15"/>
      <c r="B195" s="73" t="s">
        <v>153</v>
      </c>
      <c r="C195" s="46"/>
      <c r="D195" s="46"/>
      <c r="E195" s="854"/>
      <c r="F195" s="183"/>
      <c r="G195" s="67"/>
      <c r="H195" s="67"/>
    </row>
    <row r="196" spans="1:8" ht="12.75" thickBot="1">
      <c r="A196" s="51"/>
      <c r="B196" s="56" t="s">
        <v>145</v>
      </c>
      <c r="C196" s="81">
        <f>SUM(C190:C195)</f>
        <v>13000</v>
      </c>
      <c r="D196" s="81">
        <f>SUM(D190:D195)</f>
        <v>13000</v>
      </c>
      <c r="E196" s="855">
        <f>SUM(D196/C196)</f>
        <v>1</v>
      </c>
      <c r="F196" s="182"/>
      <c r="G196" s="67"/>
      <c r="H196" s="67"/>
    </row>
    <row r="197" spans="1:8" ht="12">
      <c r="A197" s="15">
        <v>3203</v>
      </c>
      <c r="B197" s="102" t="s">
        <v>84</v>
      </c>
      <c r="C197" s="88"/>
      <c r="D197" s="88"/>
      <c r="E197" s="620"/>
      <c r="F197" s="4" t="s">
        <v>68</v>
      </c>
      <c r="G197" s="67"/>
      <c r="H197" s="67"/>
    </row>
    <row r="198" spans="1:8" ht="12" customHeight="1">
      <c r="A198" s="69"/>
      <c r="B198" s="70" t="s">
        <v>975</v>
      </c>
      <c r="C198" s="76"/>
      <c r="D198" s="76"/>
      <c r="E198" s="620"/>
      <c r="F198" s="5" t="s">
        <v>69</v>
      </c>
      <c r="G198" s="67"/>
      <c r="H198" s="67"/>
    </row>
    <row r="199" spans="1:8" ht="12" customHeight="1">
      <c r="A199" s="69"/>
      <c r="B199" s="7" t="s">
        <v>181</v>
      </c>
      <c r="C199" s="76"/>
      <c r="D199" s="76"/>
      <c r="E199" s="620"/>
      <c r="F199" s="4"/>
      <c r="G199" s="67"/>
      <c r="H199" s="67"/>
    </row>
    <row r="200" spans="1:8" ht="12" customHeight="1">
      <c r="A200" s="69"/>
      <c r="B200" s="84" t="s">
        <v>152</v>
      </c>
      <c r="C200" s="76">
        <v>10000</v>
      </c>
      <c r="D200" s="76">
        <v>10483</v>
      </c>
      <c r="E200" s="621">
        <f>SUM(D200/C200)</f>
        <v>1.0483</v>
      </c>
      <c r="F200" s="4"/>
      <c r="G200" s="67"/>
      <c r="H200" s="67"/>
    </row>
    <row r="201" spans="1:8" ht="12" customHeight="1">
      <c r="A201" s="69"/>
      <c r="B201" s="10" t="s">
        <v>166</v>
      </c>
      <c r="C201" s="76"/>
      <c r="D201" s="76">
        <v>2900</v>
      </c>
      <c r="E201" s="620"/>
      <c r="F201" s="466"/>
      <c r="G201" s="67"/>
      <c r="H201" s="67"/>
    </row>
    <row r="202" spans="1:8" ht="12" customHeight="1">
      <c r="A202" s="69"/>
      <c r="B202" s="10" t="s">
        <v>988</v>
      </c>
      <c r="C202" s="76"/>
      <c r="D202" s="76"/>
      <c r="E202" s="620"/>
      <c r="F202" s="5"/>
      <c r="G202" s="67"/>
      <c r="H202" s="67"/>
    </row>
    <row r="203" spans="1:8" ht="12" customHeight="1" thickBot="1">
      <c r="A203" s="69"/>
      <c r="B203" s="73" t="s">
        <v>556</v>
      </c>
      <c r="C203" s="76"/>
      <c r="D203" s="76">
        <v>5668</v>
      </c>
      <c r="E203" s="854"/>
      <c r="F203" s="30"/>
      <c r="G203" s="67"/>
      <c r="H203" s="67"/>
    </row>
    <row r="204" spans="1:8" ht="12" customHeight="1" thickBot="1">
      <c r="A204" s="51"/>
      <c r="B204" s="56" t="s">
        <v>145</v>
      </c>
      <c r="C204" s="81">
        <f>SUM(C198:C203)</f>
        <v>10000</v>
      </c>
      <c r="D204" s="81">
        <f>SUM(D198:D203)</f>
        <v>19051</v>
      </c>
      <c r="E204" s="855">
        <f>SUM(D204/C204)</f>
        <v>1.9051</v>
      </c>
      <c r="F204" s="182"/>
      <c r="G204" s="67"/>
      <c r="H204" s="67"/>
    </row>
    <row r="205" spans="1:8" ht="12" customHeight="1">
      <c r="A205" s="15">
        <v>3205</v>
      </c>
      <c r="B205" s="102" t="s">
        <v>350</v>
      </c>
      <c r="C205" s="88"/>
      <c r="D205" s="88"/>
      <c r="E205" s="620"/>
      <c r="F205" s="4" t="s">
        <v>68</v>
      </c>
      <c r="G205" s="67"/>
      <c r="H205" s="67"/>
    </row>
    <row r="206" spans="1:8" ht="12" customHeight="1">
      <c r="A206" s="69"/>
      <c r="B206" s="70" t="s">
        <v>975</v>
      </c>
      <c r="C206" s="76"/>
      <c r="D206" s="76"/>
      <c r="E206" s="620"/>
      <c r="F206" s="5" t="s">
        <v>69</v>
      </c>
      <c r="G206" s="67"/>
      <c r="H206" s="67"/>
    </row>
    <row r="207" spans="1:8" ht="12" customHeight="1">
      <c r="A207" s="69"/>
      <c r="B207" s="7" t="s">
        <v>181</v>
      </c>
      <c r="C207" s="76"/>
      <c r="D207" s="76"/>
      <c r="E207" s="620"/>
      <c r="F207" s="181"/>
      <c r="G207" s="67"/>
      <c r="H207" s="67"/>
    </row>
    <row r="208" spans="1:8" ht="12" customHeight="1">
      <c r="A208" s="83"/>
      <c r="B208" s="84" t="s">
        <v>152</v>
      </c>
      <c r="C208" s="76">
        <v>28900</v>
      </c>
      <c r="D208" s="76">
        <v>34696</v>
      </c>
      <c r="E208" s="621">
        <f>SUM(D208/C208)</f>
        <v>1.2005536332179931</v>
      </c>
      <c r="F208" s="181"/>
      <c r="G208" s="67"/>
      <c r="H208" s="67"/>
    </row>
    <row r="209" spans="1:8" ht="12" customHeight="1">
      <c r="A209" s="83"/>
      <c r="B209" s="10" t="s">
        <v>166</v>
      </c>
      <c r="C209" s="76"/>
      <c r="D209" s="76">
        <v>800</v>
      </c>
      <c r="E209" s="620"/>
      <c r="F209" s="53"/>
      <c r="G209" s="67"/>
      <c r="H209" s="67"/>
    </row>
    <row r="210" spans="1:8" ht="12" customHeight="1">
      <c r="A210" s="83"/>
      <c r="B210" s="10" t="s">
        <v>988</v>
      </c>
      <c r="C210" s="76"/>
      <c r="D210" s="76"/>
      <c r="E210" s="620"/>
      <c r="F210" s="186"/>
      <c r="G210" s="67"/>
      <c r="H210" s="67"/>
    </row>
    <row r="211" spans="1:8" ht="12" customHeight="1" thickBot="1">
      <c r="A211" s="83"/>
      <c r="B211" s="73" t="s">
        <v>153</v>
      </c>
      <c r="C211" s="76"/>
      <c r="D211" s="76"/>
      <c r="E211" s="854"/>
      <c r="F211" s="61"/>
      <c r="G211" s="67"/>
      <c r="H211" s="67"/>
    </row>
    <row r="212" spans="1:8" ht="12" customHeight="1" thickBot="1">
      <c r="A212" s="51"/>
      <c r="B212" s="56" t="s">
        <v>145</v>
      </c>
      <c r="C212" s="81">
        <f>SUM(C206:C211)</f>
        <v>28900</v>
      </c>
      <c r="D212" s="81">
        <f>SUM(D206:D211)</f>
        <v>35496</v>
      </c>
      <c r="E212" s="855">
        <f>SUM(D212/C212)</f>
        <v>1.228235294117647</v>
      </c>
      <c r="F212" s="187"/>
      <c r="G212" s="67"/>
      <c r="H212" s="67"/>
    </row>
    <row r="213" spans="1:8" ht="12" customHeight="1">
      <c r="A213" s="85">
        <v>3206</v>
      </c>
      <c r="B213" s="102" t="s">
        <v>1003</v>
      </c>
      <c r="C213" s="88"/>
      <c r="D213" s="88"/>
      <c r="E213" s="620"/>
      <c r="F213" s="4" t="s">
        <v>68</v>
      </c>
      <c r="G213" s="67"/>
      <c r="H213" s="67"/>
    </row>
    <row r="214" spans="1:8" ht="12" customHeight="1">
      <c r="A214" s="83"/>
      <c r="B214" s="70" t="s">
        <v>975</v>
      </c>
      <c r="C214" s="76"/>
      <c r="D214" s="76"/>
      <c r="E214" s="620"/>
      <c r="F214" s="5" t="s">
        <v>69</v>
      </c>
      <c r="G214" s="67"/>
      <c r="H214" s="67"/>
    </row>
    <row r="215" spans="1:8" ht="12" customHeight="1">
      <c r="A215" s="83"/>
      <c r="B215" s="7" t="s">
        <v>181</v>
      </c>
      <c r="C215" s="76"/>
      <c r="D215" s="76"/>
      <c r="E215" s="620"/>
      <c r="F215" s="181"/>
      <c r="G215" s="67"/>
      <c r="H215" s="67"/>
    </row>
    <row r="216" spans="1:8" ht="12" customHeight="1">
      <c r="A216" s="83"/>
      <c r="B216" s="84" t="s">
        <v>152</v>
      </c>
      <c r="C216" s="76">
        <v>3000</v>
      </c>
      <c r="D216" s="76">
        <v>3000</v>
      </c>
      <c r="E216" s="621">
        <f>SUM(D216/C216)</f>
        <v>1</v>
      </c>
      <c r="F216" s="181"/>
      <c r="G216" s="67"/>
      <c r="H216" s="67"/>
    </row>
    <row r="217" spans="1:8" ht="12" customHeight="1">
      <c r="A217" s="69"/>
      <c r="B217" s="10" t="s">
        <v>166</v>
      </c>
      <c r="C217" s="76"/>
      <c r="D217" s="76"/>
      <c r="E217" s="620"/>
      <c r="F217" s="181"/>
      <c r="G217" s="67"/>
      <c r="H217" s="67"/>
    </row>
    <row r="218" spans="1:8" ht="12" customHeight="1">
      <c r="A218" s="69"/>
      <c r="B218" s="10" t="s">
        <v>988</v>
      </c>
      <c r="C218" s="76"/>
      <c r="D218" s="76"/>
      <c r="E218" s="620"/>
      <c r="F218" s="186"/>
      <c r="G218" s="67"/>
      <c r="H218" s="67"/>
    </row>
    <row r="219" spans="1:8" ht="12" customHeight="1" thickBot="1">
      <c r="A219" s="69"/>
      <c r="B219" s="73" t="s">
        <v>153</v>
      </c>
      <c r="C219" s="76"/>
      <c r="D219" s="76"/>
      <c r="E219" s="854"/>
      <c r="F219" s="30"/>
      <c r="G219" s="67"/>
      <c r="H219" s="67"/>
    </row>
    <row r="220" spans="1:8" ht="12" customHeight="1" thickBot="1">
      <c r="A220" s="51"/>
      <c r="B220" s="56" t="s">
        <v>145</v>
      </c>
      <c r="C220" s="81">
        <f>SUM(C214:C219)</f>
        <v>3000</v>
      </c>
      <c r="D220" s="81">
        <f>SUM(D214:D219)</f>
        <v>3000</v>
      </c>
      <c r="E220" s="855">
        <f>SUM(D220/C220)</f>
        <v>1</v>
      </c>
      <c r="F220" s="188"/>
      <c r="G220" s="67"/>
      <c r="H220" s="67"/>
    </row>
    <row r="221" spans="1:8" ht="12" customHeight="1">
      <c r="A221" s="85">
        <v>3207</v>
      </c>
      <c r="B221" s="102" t="s">
        <v>163</v>
      </c>
      <c r="C221" s="88"/>
      <c r="D221" s="88"/>
      <c r="E221" s="620"/>
      <c r="F221" s="181"/>
      <c r="G221" s="67"/>
      <c r="H221" s="67"/>
    </row>
    <row r="222" spans="1:8" ht="12" customHeight="1">
      <c r="A222" s="83"/>
      <c r="B222" s="70" t="s">
        <v>975</v>
      </c>
      <c r="C222" s="76"/>
      <c r="D222" s="76"/>
      <c r="E222" s="620"/>
      <c r="F222" s="181"/>
      <c r="G222" s="67"/>
      <c r="H222" s="67"/>
    </row>
    <row r="223" spans="1:8" ht="12" customHeight="1">
      <c r="A223" s="83"/>
      <c r="B223" s="7" t="s">
        <v>181</v>
      </c>
      <c r="C223" s="76"/>
      <c r="D223" s="76"/>
      <c r="E223" s="620"/>
      <c r="F223" s="181"/>
      <c r="G223" s="67"/>
      <c r="H223" s="67"/>
    </row>
    <row r="224" spans="1:8" ht="12" customHeight="1">
      <c r="A224" s="83"/>
      <c r="B224" s="84" t="s">
        <v>152</v>
      </c>
      <c r="C224" s="76">
        <v>24000</v>
      </c>
      <c r="D224" s="76">
        <v>24000</v>
      </c>
      <c r="E224" s="621">
        <f>SUM(D224/C224)</f>
        <v>1</v>
      </c>
      <c r="F224" s="181"/>
      <c r="G224" s="67"/>
      <c r="H224" s="67"/>
    </row>
    <row r="225" spans="1:8" ht="12" customHeight="1">
      <c r="A225" s="83"/>
      <c r="B225" s="10" t="s">
        <v>166</v>
      </c>
      <c r="C225" s="76"/>
      <c r="D225" s="76"/>
      <c r="E225" s="620"/>
      <c r="F225" s="181"/>
      <c r="G225" s="67"/>
      <c r="H225" s="67"/>
    </row>
    <row r="226" spans="1:8" ht="12" customHeight="1">
      <c r="A226" s="83"/>
      <c r="B226" s="10" t="s">
        <v>988</v>
      </c>
      <c r="C226" s="76"/>
      <c r="D226" s="76"/>
      <c r="E226" s="620"/>
      <c r="F226" s="186"/>
      <c r="G226" s="67"/>
      <c r="H226" s="67"/>
    </row>
    <row r="227" spans="1:8" ht="12" customHeight="1" thickBot="1">
      <c r="A227" s="83"/>
      <c r="B227" s="73" t="s">
        <v>153</v>
      </c>
      <c r="C227" s="76"/>
      <c r="D227" s="76"/>
      <c r="E227" s="854"/>
      <c r="F227" s="3"/>
      <c r="G227" s="67"/>
      <c r="H227" s="67"/>
    </row>
    <row r="228" spans="1:8" ht="12.75" thickBot="1">
      <c r="A228" s="79"/>
      <c r="B228" s="56" t="s">
        <v>145</v>
      </c>
      <c r="C228" s="81">
        <f>SUM(C222:C227)</f>
        <v>24000</v>
      </c>
      <c r="D228" s="81">
        <f>SUM(D222:D227)</f>
        <v>24000</v>
      </c>
      <c r="E228" s="855">
        <f>SUM(D228/C228)</f>
        <v>1</v>
      </c>
      <c r="F228" s="182"/>
      <c r="G228" s="67"/>
      <c r="H228" s="67"/>
    </row>
    <row r="229" spans="1:8" ht="12">
      <c r="A229" s="85">
        <v>3208</v>
      </c>
      <c r="B229" s="102" t="s">
        <v>134</v>
      </c>
      <c r="C229" s="88"/>
      <c r="D229" s="88"/>
      <c r="E229" s="620"/>
      <c r="F229" s="181"/>
      <c r="G229" s="67"/>
      <c r="H229" s="67"/>
    </row>
    <row r="230" spans="1:8" ht="12">
      <c r="A230" s="83"/>
      <c r="B230" s="70" t="s">
        <v>975</v>
      </c>
      <c r="C230" s="76"/>
      <c r="D230" s="76"/>
      <c r="E230" s="620"/>
      <c r="F230" s="181"/>
      <c r="G230" s="67"/>
      <c r="H230" s="67"/>
    </row>
    <row r="231" spans="1:8" ht="12">
      <c r="A231" s="83"/>
      <c r="B231" s="7" t="s">
        <v>181</v>
      </c>
      <c r="C231" s="76"/>
      <c r="D231" s="76"/>
      <c r="E231" s="620"/>
      <c r="F231" s="181"/>
      <c r="G231" s="67"/>
      <c r="H231" s="67"/>
    </row>
    <row r="232" spans="1:8" ht="12">
      <c r="A232" s="83"/>
      <c r="B232" s="84" t="s">
        <v>152</v>
      </c>
      <c r="C232" s="76">
        <v>20500</v>
      </c>
      <c r="D232" s="76">
        <v>20500</v>
      </c>
      <c r="E232" s="621">
        <f>SUM(D232/C232)</f>
        <v>1</v>
      </c>
      <c r="F232" s="181"/>
      <c r="G232" s="67"/>
      <c r="H232" s="67"/>
    </row>
    <row r="233" spans="1:8" ht="12">
      <c r="A233" s="83"/>
      <c r="B233" s="10" t="s">
        <v>166</v>
      </c>
      <c r="C233" s="76"/>
      <c r="D233" s="76"/>
      <c r="E233" s="620"/>
      <c r="F233" s="181"/>
      <c r="G233" s="67"/>
      <c r="H233" s="67"/>
    </row>
    <row r="234" spans="1:8" ht="12">
      <c r="A234" s="83"/>
      <c r="B234" s="10" t="s">
        <v>988</v>
      </c>
      <c r="C234" s="76"/>
      <c r="D234" s="76"/>
      <c r="E234" s="620"/>
      <c r="F234" s="186"/>
      <c r="G234" s="67"/>
      <c r="H234" s="67"/>
    </row>
    <row r="235" spans="1:8" ht="12.75" thickBot="1">
      <c r="A235" s="83"/>
      <c r="B235" s="73" t="s">
        <v>153</v>
      </c>
      <c r="C235" s="76"/>
      <c r="D235" s="76"/>
      <c r="E235" s="854"/>
      <c r="F235" s="3"/>
      <c r="G235" s="67"/>
      <c r="H235" s="67"/>
    </row>
    <row r="236" spans="1:8" ht="12.75" thickBot="1">
      <c r="A236" s="79"/>
      <c r="B236" s="56" t="s">
        <v>145</v>
      </c>
      <c r="C236" s="81">
        <f>SUM(C230:C235)</f>
        <v>20500</v>
      </c>
      <c r="D236" s="81">
        <f>SUM(D230:D235)</f>
        <v>20500</v>
      </c>
      <c r="E236" s="855">
        <f>SUM(D236/C236)</f>
        <v>1</v>
      </c>
      <c r="F236" s="182"/>
      <c r="G236" s="67"/>
      <c r="H236" s="67"/>
    </row>
    <row r="237" spans="1:8" ht="12">
      <c r="A237" s="15">
        <v>3209</v>
      </c>
      <c r="B237" s="101" t="s">
        <v>704</v>
      </c>
      <c r="C237" s="88"/>
      <c r="D237" s="88"/>
      <c r="E237" s="620"/>
      <c r="F237" s="4"/>
      <c r="G237" s="67"/>
      <c r="H237" s="67"/>
    </row>
    <row r="238" spans="1:8" ht="12">
      <c r="A238" s="15"/>
      <c r="B238" s="84" t="s">
        <v>975</v>
      </c>
      <c r="C238" s="45"/>
      <c r="D238" s="45"/>
      <c r="E238" s="620"/>
      <c r="F238" s="5"/>
      <c r="G238" s="67"/>
      <c r="H238" s="67"/>
    </row>
    <row r="239" spans="1:8" ht="12">
      <c r="A239" s="15"/>
      <c r="B239" s="7" t="s">
        <v>181</v>
      </c>
      <c r="C239" s="45"/>
      <c r="D239" s="45"/>
      <c r="E239" s="620"/>
      <c r="F239" s="218"/>
      <c r="G239" s="67"/>
      <c r="H239" s="67"/>
    </row>
    <row r="240" spans="1:8" ht="12">
      <c r="A240" s="15"/>
      <c r="B240" s="84" t="s">
        <v>152</v>
      </c>
      <c r="C240" s="162">
        <v>3500</v>
      </c>
      <c r="D240" s="162">
        <v>3500</v>
      </c>
      <c r="E240" s="621">
        <f>SUM(D240/C240)</f>
        <v>1</v>
      </c>
      <c r="F240" s="218"/>
      <c r="G240" s="67"/>
      <c r="H240" s="67"/>
    </row>
    <row r="241" spans="1:8" ht="12">
      <c r="A241" s="15"/>
      <c r="B241" s="178" t="s">
        <v>166</v>
      </c>
      <c r="C241" s="162">
        <v>4500</v>
      </c>
      <c r="D241" s="162">
        <v>4500</v>
      </c>
      <c r="E241" s="621">
        <f>SUM(D241/C241)</f>
        <v>1</v>
      </c>
      <c r="F241" s="5"/>
      <c r="G241" s="67"/>
      <c r="H241" s="67"/>
    </row>
    <row r="242" spans="1:8" ht="12">
      <c r="A242" s="15"/>
      <c r="B242" s="178" t="s">
        <v>988</v>
      </c>
      <c r="C242" s="45"/>
      <c r="D242" s="45"/>
      <c r="E242" s="620"/>
      <c r="F242" s="5"/>
      <c r="G242" s="67"/>
      <c r="H242" s="67"/>
    </row>
    <row r="243" spans="1:8" ht="12.75" thickBot="1">
      <c r="A243" s="15"/>
      <c r="B243" s="109" t="s">
        <v>153</v>
      </c>
      <c r="C243" s="46"/>
      <c r="D243" s="46"/>
      <c r="E243" s="854"/>
      <c r="F243" s="183"/>
      <c r="G243" s="67"/>
      <c r="H243" s="67"/>
    </row>
    <row r="244" spans="1:8" ht="12.75" thickBot="1">
      <c r="A244" s="51"/>
      <c r="B244" s="56" t="s">
        <v>145</v>
      </c>
      <c r="C244" s="81">
        <f>SUM(C240:C243)</f>
        <v>8000</v>
      </c>
      <c r="D244" s="81">
        <f>SUM(D240:D243)</f>
        <v>8000</v>
      </c>
      <c r="E244" s="855">
        <f>SUM(D244/C244)</f>
        <v>1</v>
      </c>
      <c r="F244" s="182"/>
      <c r="G244" s="67"/>
      <c r="H244" s="67"/>
    </row>
    <row r="245" spans="1:8" ht="12">
      <c r="A245" s="15">
        <v>3210</v>
      </c>
      <c r="B245" s="101" t="s">
        <v>586</v>
      </c>
      <c r="C245" s="88"/>
      <c r="D245" s="88"/>
      <c r="E245" s="620"/>
      <c r="F245" s="4"/>
      <c r="G245" s="67"/>
      <c r="H245" s="67"/>
    </row>
    <row r="246" spans="1:8" ht="12">
      <c r="A246" s="15"/>
      <c r="B246" s="84" t="s">
        <v>975</v>
      </c>
      <c r="C246" s="45"/>
      <c r="D246" s="45"/>
      <c r="E246" s="620"/>
      <c r="F246" s="5"/>
      <c r="G246" s="67"/>
      <c r="H246" s="67"/>
    </row>
    <row r="247" spans="1:8" ht="12">
      <c r="A247" s="15"/>
      <c r="B247" s="7" t="s">
        <v>181</v>
      </c>
      <c r="C247" s="45"/>
      <c r="D247" s="45"/>
      <c r="E247" s="620"/>
      <c r="F247" s="218"/>
      <c r="G247" s="67"/>
      <c r="H247" s="67"/>
    </row>
    <row r="248" spans="1:8" ht="12">
      <c r="A248" s="15"/>
      <c r="B248" s="84" t="s">
        <v>152</v>
      </c>
      <c r="C248" s="162">
        <v>3000</v>
      </c>
      <c r="D248" s="162">
        <v>3000</v>
      </c>
      <c r="E248" s="621">
        <f>SUM(D248/C248)</f>
        <v>1</v>
      </c>
      <c r="F248" s="218"/>
      <c r="G248" s="67"/>
      <c r="H248" s="67"/>
    </row>
    <row r="249" spans="1:8" ht="12">
      <c r="A249" s="15"/>
      <c r="B249" s="178" t="s">
        <v>166</v>
      </c>
      <c r="C249" s="162"/>
      <c r="D249" s="162"/>
      <c r="E249" s="620"/>
      <c r="F249" s="5"/>
      <c r="G249" s="67"/>
      <c r="H249" s="67"/>
    </row>
    <row r="250" spans="1:8" ht="12">
      <c r="A250" s="15"/>
      <c r="B250" s="178" t="s">
        <v>988</v>
      </c>
      <c r="C250" s="45"/>
      <c r="D250" s="45"/>
      <c r="E250" s="620"/>
      <c r="F250" s="5"/>
      <c r="G250" s="67"/>
      <c r="H250" s="67"/>
    </row>
    <row r="251" spans="1:8" ht="12.75" thickBot="1">
      <c r="A251" s="15"/>
      <c r="B251" s="109" t="s">
        <v>153</v>
      </c>
      <c r="C251" s="46"/>
      <c r="D251" s="46"/>
      <c r="E251" s="854"/>
      <c r="F251" s="183"/>
      <c r="G251" s="67"/>
      <c r="H251" s="67"/>
    </row>
    <row r="252" spans="1:8" ht="12.75" thickBot="1">
      <c r="A252" s="51"/>
      <c r="B252" s="56" t="s">
        <v>145</v>
      </c>
      <c r="C252" s="81">
        <f>SUM(C248:C251)</f>
        <v>3000</v>
      </c>
      <c r="D252" s="81">
        <f>SUM(D248:D251)</f>
        <v>3000</v>
      </c>
      <c r="E252" s="855">
        <f>SUM(D252/C252)</f>
        <v>1</v>
      </c>
      <c r="F252" s="182"/>
      <c r="G252" s="67"/>
      <c r="H252" s="67"/>
    </row>
    <row r="253" spans="1:8" ht="12">
      <c r="A253" s="85"/>
      <c r="B253" s="72" t="s">
        <v>59</v>
      </c>
      <c r="C253" s="98">
        <f>SUM(C261+C269+C277+C285+C293+C301)</f>
        <v>2204338</v>
      </c>
      <c r="D253" s="98">
        <f>SUM(D261+D269+D277+D285+D293+D301)</f>
        <v>2325738</v>
      </c>
      <c r="E253" s="620">
        <f>SUM(D253/C253)</f>
        <v>1.0550732237978024</v>
      </c>
      <c r="F253" s="31"/>
      <c r="G253" s="67"/>
      <c r="H253" s="67"/>
    </row>
    <row r="254" spans="1:8" ht="12">
      <c r="A254" s="85">
        <v>3211</v>
      </c>
      <c r="B254" s="105" t="s">
        <v>479</v>
      </c>
      <c r="C254" s="88"/>
      <c r="D254" s="88"/>
      <c r="E254" s="620"/>
      <c r="F254" s="4"/>
      <c r="G254" s="67"/>
      <c r="H254" s="67"/>
    </row>
    <row r="255" spans="1:8" ht="12">
      <c r="A255" s="85"/>
      <c r="B255" s="84" t="s">
        <v>975</v>
      </c>
      <c r="C255" s="45"/>
      <c r="D255" s="45"/>
      <c r="E255" s="620"/>
      <c r="F255" s="5"/>
      <c r="G255" s="67"/>
      <c r="H255" s="67"/>
    </row>
    <row r="256" spans="1:8" ht="12">
      <c r="A256" s="85"/>
      <c r="B256" s="7" t="s">
        <v>181</v>
      </c>
      <c r="C256" s="45"/>
      <c r="D256" s="45"/>
      <c r="E256" s="620"/>
      <c r="F256" s="5"/>
      <c r="G256" s="67"/>
      <c r="H256" s="67"/>
    </row>
    <row r="257" spans="1:8" ht="12">
      <c r="A257" s="85"/>
      <c r="B257" s="84" t="s">
        <v>152</v>
      </c>
      <c r="C257" s="162">
        <v>207086</v>
      </c>
      <c r="D257" s="162">
        <v>214096</v>
      </c>
      <c r="E257" s="621">
        <f>SUM(D257/C257)</f>
        <v>1.0338506707358295</v>
      </c>
      <c r="F257" s="218"/>
      <c r="G257" s="67"/>
      <c r="H257" s="67"/>
    </row>
    <row r="258" spans="1:8" ht="12">
      <c r="A258" s="85"/>
      <c r="B258" s="178" t="s">
        <v>166</v>
      </c>
      <c r="C258" s="45"/>
      <c r="D258" s="45"/>
      <c r="E258" s="620"/>
      <c r="F258" s="5"/>
      <c r="G258" s="67"/>
      <c r="H258" s="67"/>
    </row>
    <row r="259" spans="1:8" ht="12">
      <c r="A259" s="85"/>
      <c r="B259" s="178" t="s">
        <v>988</v>
      </c>
      <c r="C259" s="45"/>
      <c r="D259" s="45"/>
      <c r="E259" s="620"/>
      <c r="F259" s="5"/>
      <c r="G259" s="67"/>
      <c r="H259" s="67"/>
    </row>
    <row r="260" spans="1:8" ht="12.75" thickBot="1">
      <c r="A260" s="85"/>
      <c r="B260" s="109" t="s">
        <v>153</v>
      </c>
      <c r="C260" s="46"/>
      <c r="D260" s="46"/>
      <c r="E260" s="854"/>
      <c r="F260" s="183"/>
      <c r="G260" s="67"/>
      <c r="H260" s="67"/>
    </row>
    <row r="261" spans="1:8" ht="12.75" thickBot="1">
      <c r="A261" s="51"/>
      <c r="B261" s="56" t="s">
        <v>145</v>
      </c>
      <c r="C261" s="81">
        <f>SUM(C257:C260)</f>
        <v>207086</v>
      </c>
      <c r="D261" s="81">
        <f>SUM(D257:D260)</f>
        <v>214096</v>
      </c>
      <c r="E261" s="855">
        <f>SUM(D261/C261)</f>
        <v>1.0338506707358295</v>
      </c>
      <c r="F261" s="182"/>
      <c r="G261" s="67"/>
      <c r="H261" s="67"/>
    </row>
    <row r="262" spans="1:8" ht="12">
      <c r="A262" s="85">
        <v>3212</v>
      </c>
      <c r="B262" s="105" t="s">
        <v>79</v>
      </c>
      <c r="C262" s="88"/>
      <c r="D262" s="88"/>
      <c r="E262" s="620"/>
      <c r="F262" s="4"/>
      <c r="G262" s="67"/>
      <c r="H262" s="67"/>
    </row>
    <row r="263" spans="1:8" ht="12">
      <c r="A263" s="85"/>
      <c r="B263" s="84" t="s">
        <v>975</v>
      </c>
      <c r="C263" s="45"/>
      <c r="D263" s="45"/>
      <c r="E263" s="620"/>
      <c r="F263" s="5"/>
      <c r="G263" s="67"/>
      <c r="H263" s="67"/>
    </row>
    <row r="264" spans="1:8" ht="12">
      <c r="A264" s="85"/>
      <c r="B264" s="7" t="s">
        <v>181</v>
      </c>
      <c r="C264" s="45"/>
      <c r="D264" s="45"/>
      <c r="E264" s="620"/>
      <c r="F264" s="218"/>
      <c r="G264" s="67"/>
      <c r="H264" s="67"/>
    </row>
    <row r="265" spans="1:8" ht="12">
      <c r="A265" s="85"/>
      <c r="B265" s="84" t="s">
        <v>152</v>
      </c>
      <c r="C265" s="162">
        <v>853557</v>
      </c>
      <c r="D265" s="162">
        <v>853557</v>
      </c>
      <c r="E265" s="621">
        <f>SUM(D265/C265)</f>
        <v>1</v>
      </c>
      <c r="F265" s="5"/>
      <c r="G265" s="67"/>
      <c r="H265" s="67"/>
    </row>
    <row r="266" spans="1:8" ht="12">
      <c r="A266" s="85"/>
      <c r="B266" s="178" t="s">
        <v>166</v>
      </c>
      <c r="C266" s="45"/>
      <c r="D266" s="45"/>
      <c r="E266" s="620"/>
      <c r="F266" s="5"/>
      <c r="G266" s="67"/>
      <c r="H266" s="67"/>
    </row>
    <row r="267" spans="1:8" ht="12">
      <c r="A267" s="85"/>
      <c r="B267" s="178" t="s">
        <v>988</v>
      </c>
      <c r="C267" s="45"/>
      <c r="D267" s="45"/>
      <c r="E267" s="620"/>
      <c r="F267" s="5"/>
      <c r="G267" s="67"/>
      <c r="H267" s="67"/>
    </row>
    <row r="268" spans="1:8" ht="12.75" thickBot="1">
      <c r="A268" s="85"/>
      <c r="B268" s="109" t="s">
        <v>153</v>
      </c>
      <c r="C268" s="46"/>
      <c r="D268" s="46"/>
      <c r="E268" s="854"/>
      <c r="F268" s="183"/>
      <c r="G268" s="67"/>
      <c r="H268" s="67"/>
    </row>
    <row r="269" spans="1:8" ht="12.75" thickBot="1">
      <c r="A269" s="51"/>
      <c r="B269" s="56" t="s">
        <v>145</v>
      </c>
      <c r="C269" s="81">
        <f>SUM(C265:C268)</f>
        <v>853557</v>
      </c>
      <c r="D269" s="81">
        <f>SUM(D265:D268)</f>
        <v>853557</v>
      </c>
      <c r="E269" s="855">
        <f>SUM(D269/C269)</f>
        <v>1</v>
      </c>
      <c r="F269" s="182"/>
      <c r="G269" s="67"/>
      <c r="H269" s="67"/>
    </row>
    <row r="270" spans="1:8" ht="12">
      <c r="A270" s="85">
        <v>3213</v>
      </c>
      <c r="B270" s="101" t="s">
        <v>308</v>
      </c>
      <c r="C270" s="98"/>
      <c r="D270" s="98"/>
      <c r="E270" s="620"/>
      <c r="F270" s="31"/>
      <c r="G270" s="67"/>
      <c r="H270" s="67"/>
    </row>
    <row r="271" spans="1:8" ht="12">
      <c r="A271" s="85"/>
      <c r="B271" s="84" t="s">
        <v>975</v>
      </c>
      <c r="C271" s="45"/>
      <c r="D271" s="45"/>
      <c r="E271" s="620"/>
      <c r="F271" s="5"/>
      <c r="G271" s="67"/>
      <c r="H271" s="67"/>
    </row>
    <row r="272" spans="1:8" ht="12">
      <c r="A272" s="85"/>
      <c r="B272" s="7" t="s">
        <v>181</v>
      </c>
      <c r="C272" s="45"/>
      <c r="D272" s="45"/>
      <c r="E272" s="620"/>
      <c r="F272" s="5"/>
      <c r="G272" s="67"/>
      <c r="H272" s="67"/>
    </row>
    <row r="273" spans="1:8" ht="12">
      <c r="A273" s="85"/>
      <c r="B273" s="84" t="s">
        <v>152</v>
      </c>
      <c r="C273" s="162">
        <v>642850</v>
      </c>
      <c r="D273" s="162">
        <v>642850</v>
      </c>
      <c r="E273" s="621">
        <f>SUM(D273/C273)</f>
        <v>1</v>
      </c>
      <c r="F273" s="218"/>
      <c r="G273" s="67"/>
      <c r="H273" s="67"/>
    </row>
    <row r="274" spans="1:8" ht="12">
      <c r="A274" s="85"/>
      <c r="B274" s="178" t="s">
        <v>166</v>
      </c>
      <c r="C274" s="45"/>
      <c r="D274" s="45"/>
      <c r="E274" s="620"/>
      <c r="F274" s="5"/>
      <c r="G274" s="67"/>
      <c r="H274" s="67"/>
    </row>
    <row r="275" spans="1:8" ht="12">
      <c r="A275" s="85"/>
      <c r="B275" s="178" t="s">
        <v>988</v>
      </c>
      <c r="C275" s="45"/>
      <c r="D275" s="45"/>
      <c r="E275" s="620"/>
      <c r="F275" s="5"/>
      <c r="G275" s="67"/>
      <c r="H275" s="67"/>
    </row>
    <row r="276" spans="1:8" ht="12.75" thickBot="1">
      <c r="A276" s="85"/>
      <c r="B276" s="109" t="s">
        <v>153</v>
      </c>
      <c r="C276" s="46"/>
      <c r="D276" s="46"/>
      <c r="E276" s="854"/>
      <c r="F276" s="183"/>
      <c r="G276" s="67"/>
      <c r="H276" s="67"/>
    </row>
    <row r="277" spans="1:8" ht="12.75" thickBot="1">
      <c r="A277" s="51"/>
      <c r="B277" s="56" t="s">
        <v>145</v>
      </c>
      <c r="C277" s="81">
        <f>SUM(C273:C276)</f>
        <v>642850</v>
      </c>
      <c r="D277" s="81">
        <f>SUM(D273:D276)</f>
        <v>642850</v>
      </c>
      <c r="E277" s="855">
        <f>SUM(D277/C277)</f>
        <v>1</v>
      </c>
      <c r="F277" s="4"/>
      <c r="G277" s="67"/>
      <c r="H277" s="67"/>
    </row>
    <row r="278" spans="1:8" ht="12">
      <c r="A278" s="85">
        <v>3214</v>
      </c>
      <c r="B278" s="101" t="s">
        <v>405</v>
      </c>
      <c r="C278" s="98"/>
      <c r="D278" s="98"/>
      <c r="E278" s="620"/>
      <c r="F278" s="31"/>
      <c r="G278" s="67"/>
      <c r="H278" s="67"/>
    </row>
    <row r="279" spans="1:8" ht="12">
      <c r="A279" s="85"/>
      <c r="B279" s="84" t="s">
        <v>975</v>
      </c>
      <c r="C279" s="45"/>
      <c r="D279" s="45"/>
      <c r="E279" s="620"/>
      <c r="F279" s="5"/>
      <c r="G279" s="67"/>
      <c r="H279" s="67"/>
    </row>
    <row r="280" spans="1:8" ht="12">
      <c r="A280" s="85"/>
      <c r="B280" s="7" t="s">
        <v>181</v>
      </c>
      <c r="C280" s="45"/>
      <c r="D280" s="45"/>
      <c r="E280" s="620"/>
      <c r="F280" s="5"/>
      <c r="G280" s="67"/>
      <c r="H280" s="67"/>
    </row>
    <row r="281" spans="1:8" ht="12">
      <c r="A281" s="85"/>
      <c r="B281" s="84" t="s">
        <v>152</v>
      </c>
      <c r="C281" s="162">
        <v>83782</v>
      </c>
      <c r="D281" s="162">
        <v>2000</v>
      </c>
      <c r="E281" s="621">
        <f>SUM(D281/C281)</f>
        <v>0.023871475973359434</v>
      </c>
      <c r="F281" s="218"/>
      <c r="G281" s="67"/>
      <c r="H281" s="67"/>
    </row>
    <row r="282" spans="1:8" ht="12">
      <c r="A282" s="85"/>
      <c r="B282" s="178" t="s">
        <v>166</v>
      </c>
      <c r="C282" s="45"/>
      <c r="D282" s="45"/>
      <c r="E282" s="620"/>
      <c r="F282" s="5"/>
      <c r="G282" s="67"/>
      <c r="H282" s="67"/>
    </row>
    <row r="283" spans="1:8" ht="12">
      <c r="A283" s="85"/>
      <c r="B283" s="178" t="s">
        <v>988</v>
      </c>
      <c r="C283" s="45"/>
      <c r="D283" s="45"/>
      <c r="E283" s="620"/>
      <c r="F283" s="5"/>
      <c r="G283" s="67"/>
      <c r="H283" s="67"/>
    </row>
    <row r="284" spans="1:8" ht="12.75" thickBot="1">
      <c r="A284" s="85"/>
      <c r="B284" s="109" t="s">
        <v>556</v>
      </c>
      <c r="C284" s="847">
        <v>93200</v>
      </c>
      <c r="D284" s="847">
        <v>249600</v>
      </c>
      <c r="E284" s="879">
        <f>SUM(D284/C284)</f>
        <v>2.6781115879828326</v>
      </c>
      <c r="F284" s="183"/>
      <c r="G284" s="67"/>
      <c r="H284" s="67"/>
    </row>
    <row r="285" spans="1:8" ht="12.75" thickBot="1">
      <c r="A285" s="51"/>
      <c r="B285" s="56" t="s">
        <v>145</v>
      </c>
      <c r="C285" s="81">
        <f>SUM(C281:C284)</f>
        <v>176982</v>
      </c>
      <c r="D285" s="81">
        <f>SUM(D281:D284)</f>
        <v>251600</v>
      </c>
      <c r="E285" s="878">
        <f>SUM(D285/C285)</f>
        <v>1.4216134974178165</v>
      </c>
      <c r="F285" s="4"/>
      <c r="G285" s="67"/>
      <c r="H285" s="67"/>
    </row>
    <row r="286" spans="1:8" ht="12">
      <c r="A286" s="856">
        <v>3215</v>
      </c>
      <c r="B286" s="409" t="s">
        <v>970</v>
      </c>
      <c r="C286" s="919"/>
      <c r="D286" s="919"/>
      <c r="E286" s="859"/>
      <c r="F286" s="924"/>
      <c r="G286" s="67"/>
      <c r="H286" s="67"/>
    </row>
    <row r="287" spans="1:8" ht="12">
      <c r="A287" s="856"/>
      <c r="B287" s="865" t="s">
        <v>975</v>
      </c>
      <c r="C287" s="925"/>
      <c r="D287" s="925"/>
      <c r="E287" s="859"/>
      <c r="F287" s="922"/>
      <c r="G287" s="67"/>
      <c r="H287" s="67"/>
    </row>
    <row r="288" spans="1:8" ht="12">
      <c r="A288" s="856"/>
      <c r="B288" s="864" t="s">
        <v>181</v>
      </c>
      <c r="C288" s="925"/>
      <c r="D288" s="925"/>
      <c r="E288" s="859"/>
      <c r="F288" s="876"/>
      <c r="G288" s="67"/>
      <c r="H288" s="67"/>
    </row>
    <row r="289" spans="1:8" ht="12">
      <c r="A289" s="856"/>
      <c r="B289" s="865" t="s">
        <v>152</v>
      </c>
      <c r="C289" s="920">
        <v>11443</v>
      </c>
      <c r="D289" s="920">
        <v>22750</v>
      </c>
      <c r="E289" s="875">
        <f>SUM(D289/C289)</f>
        <v>1.9881150048064318</v>
      </c>
      <c r="F289" s="922"/>
      <c r="G289" s="67"/>
      <c r="H289" s="67"/>
    </row>
    <row r="290" spans="1:8" ht="12">
      <c r="A290" s="856"/>
      <c r="B290" s="926" t="s">
        <v>166</v>
      </c>
      <c r="C290" s="925"/>
      <c r="D290" s="925"/>
      <c r="E290" s="859"/>
      <c r="F290" s="922"/>
      <c r="G290" s="67"/>
      <c r="H290" s="67"/>
    </row>
    <row r="291" spans="1:8" ht="12">
      <c r="A291" s="856"/>
      <c r="B291" s="926" t="s">
        <v>988</v>
      </c>
      <c r="C291" s="925"/>
      <c r="D291" s="925"/>
      <c r="E291" s="859"/>
      <c r="F291" s="922"/>
      <c r="G291" s="67"/>
      <c r="H291" s="67"/>
    </row>
    <row r="292" spans="1:8" ht="12.75" thickBot="1">
      <c r="A292" s="856"/>
      <c r="B292" s="927" t="s">
        <v>153</v>
      </c>
      <c r="C292" s="928"/>
      <c r="D292" s="928"/>
      <c r="E292" s="868"/>
      <c r="F292" s="929"/>
      <c r="G292" s="67"/>
      <c r="H292" s="67"/>
    </row>
    <row r="293" spans="1:8" ht="12.75" thickBot="1">
      <c r="A293" s="869"/>
      <c r="B293" s="870" t="s">
        <v>145</v>
      </c>
      <c r="C293" s="871">
        <f>SUM(C289:C292)</f>
        <v>11443</v>
      </c>
      <c r="D293" s="871">
        <f>SUM(D289:D292)</f>
        <v>22750</v>
      </c>
      <c r="E293" s="873">
        <f>SUM(D293/C293)</f>
        <v>1.9881150048064318</v>
      </c>
      <c r="F293" s="921"/>
      <c r="G293" s="67"/>
      <c r="H293" s="67"/>
    </row>
    <row r="294" spans="1:8" ht="12">
      <c r="A294" s="856">
        <v>3216</v>
      </c>
      <c r="B294" s="409" t="s">
        <v>576</v>
      </c>
      <c r="C294" s="919"/>
      <c r="D294" s="919"/>
      <c r="E294" s="859"/>
      <c r="F294" s="924"/>
      <c r="G294" s="67"/>
      <c r="H294" s="67"/>
    </row>
    <row r="295" spans="1:8" ht="12">
      <c r="A295" s="856"/>
      <c r="B295" s="865" t="s">
        <v>975</v>
      </c>
      <c r="C295" s="925"/>
      <c r="D295" s="925"/>
      <c r="E295" s="859"/>
      <c r="F295" s="922"/>
      <c r="G295" s="67"/>
      <c r="H295" s="67"/>
    </row>
    <row r="296" spans="1:8" ht="12">
      <c r="A296" s="856"/>
      <c r="B296" s="864" t="s">
        <v>181</v>
      </c>
      <c r="C296" s="925"/>
      <c r="D296" s="925"/>
      <c r="E296" s="859"/>
      <c r="F296" s="922"/>
      <c r="G296" s="67"/>
      <c r="H296" s="67"/>
    </row>
    <row r="297" spans="1:8" ht="12">
      <c r="A297" s="856"/>
      <c r="B297" s="865" t="s">
        <v>152</v>
      </c>
      <c r="C297" s="920">
        <v>312420</v>
      </c>
      <c r="D297" s="920">
        <v>340885</v>
      </c>
      <c r="E297" s="875">
        <f>SUM(D297/C297)</f>
        <v>1.0911113244990718</v>
      </c>
      <c r="F297" s="876"/>
      <c r="G297" s="67"/>
      <c r="H297" s="67"/>
    </row>
    <row r="298" spans="1:8" ht="12">
      <c r="A298" s="856"/>
      <c r="B298" s="926" t="s">
        <v>166</v>
      </c>
      <c r="C298" s="925"/>
      <c r="D298" s="925"/>
      <c r="E298" s="859"/>
      <c r="F298" s="922"/>
      <c r="G298" s="67"/>
      <c r="H298" s="67"/>
    </row>
    <row r="299" spans="1:8" ht="12">
      <c r="A299" s="856"/>
      <c r="B299" s="926" t="s">
        <v>988</v>
      </c>
      <c r="C299" s="925"/>
      <c r="D299" s="925"/>
      <c r="E299" s="859"/>
      <c r="F299" s="922"/>
      <c r="G299" s="67"/>
      <c r="H299" s="67"/>
    </row>
    <row r="300" spans="1:8" ht="12.75" thickBot="1">
      <c r="A300" s="856"/>
      <c r="B300" s="927" t="s">
        <v>153</v>
      </c>
      <c r="C300" s="928"/>
      <c r="D300" s="928"/>
      <c r="E300" s="868"/>
      <c r="F300" s="929"/>
      <c r="G300" s="67"/>
      <c r="H300" s="67"/>
    </row>
    <row r="301" spans="1:8" ht="12.75" thickBot="1">
      <c r="A301" s="869"/>
      <c r="B301" s="870" t="s">
        <v>145</v>
      </c>
      <c r="C301" s="871">
        <f>SUM(C297:C300)</f>
        <v>312420</v>
      </c>
      <c r="D301" s="871">
        <f>SUM(D297:D300)</f>
        <v>340885</v>
      </c>
      <c r="E301" s="873">
        <f>SUM(D301/C301)</f>
        <v>1.0911113244990718</v>
      </c>
      <c r="F301" s="921"/>
      <c r="G301" s="67"/>
      <c r="H301" s="67"/>
    </row>
    <row r="302" spans="1:8" ht="12.75" thickBot="1">
      <c r="A302" s="85">
        <v>3220</v>
      </c>
      <c r="B302" s="56" t="s">
        <v>60</v>
      </c>
      <c r="C302" s="81">
        <f>SUM(C310+C314)</f>
        <v>35600</v>
      </c>
      <c r="D302" s="81">
        <f>SUM(D310+D314)</f>
        <v>121806</v>
      </c>
      <c r="E302" s="855">
        <f>SUM(D302/C302)</f>
        <v>3.421516853932584</v>
      </c>
      <c r="F302" s="182"/>
      <c r="G302" s="67"/>
      <c r="H302" s="67"/>
    </row>
    <row r="303" spans="1:8" ht="12">
      <c r="A303" s="85">
        <v>3222</v>
      </c>
      <c r="B303" s="72" t="s">
        <v>997</v>
      </c>
      <c r="C303" s="98"/>
      <c r="D303" s="98"/>
      <c r="E303" s="620"/>
      <c r="F303" s="31"/>
      <c r="G303" s="67"/>
      <c r="H303" s="67"/>
    </row>
    <row r="304" spans="1:8" ht="12">
      <c r="A304" s="85"/>
      <c r="B304" s="70" t="s">
        <v>975</v>
      </c>
      <c r="C304" s="88"/>
      <c r="D304" s="253">
        <v>25178</v>
      </c>
      <c r="E304" s="620"/>
      <c r="F304" s="4"/>
      <c r="G304" s="67"/>
      <c r="H304" s="67"/>
    </row>
    <row r="305" spans="1:8" ht="12">
      <c r="A305" s="85"/>
      <c r="B305" s="7" t="s">
        <v>181</v>
      </c>
      <c r="C305" s="45"/>
      <c r="D305" s="162">
        <v>1874</v>
      </c>
      <c r="E305" s="620"/>
      <c r="F305" s="5"/>
      <c r="G305" s="67"/>
      <c r="H305" s="67"/>
    </row>
    <row r="306" spans="1:8" ht="12">
      <c r="A306" s="85"/>
      <c r="B306" s="84" t="s">
        <v>152</v>
      </c>
      <c r="C306" s="162">
        <v>5600</v>
      </c>
      <c r="D306" s="162">
        <v>64754</v>
      </c>
      <c r="E306" s="621">
        <f>SUM(D306/C306)</f>
        <v>11.563214285714286</v>
      </c>
      <c r="F306" s="5"/>
      <c r="G306" s="67"/>
      <c r="H306" s="67"/>
    </row>
    <row r="307" spans="1:8" ht="12">
      <c r="A307" s="85"/>
      <c r="B307" s="10" t="s">
        <v>166</v>
      </c>
      <c r="C307" s="45"/>
      <c r="D307" s="45"/>
      <c r="E307" s="620"/>
      <c r="F307" s="5"/>
      <c r="G307" s="67"/>
      <c r="H307" s="67"/>
    </row>
    <row r="308" spans="1:8" ht="12">
      <c r="A308" s="85"/>
      <c r="B308" s="10" t="s">
        <v>988</v>
      </c>
      <c r="C308" s="45"/>
      <c r="D308" s="45"/>
      <c r="E308" s="620"/>
      <c r="F308" s="5"/>
      <c r="G308" s="67"/>
      <c r="H308" s="67"/>
    </row>
    <row r="309" spans="1:8" ht="12.75" thickBot="1">
      <c r="A309" s="85"/>
      <c r="B309" s="73" t="s">
        <v>153</v>
      </c>
      <c r="C309" s="46"/>
      <c r="D309" s="46"/>
      <c r="E309" s="854"/>
      <c r="F309" s="183"/>
      <c r="G309" s="67"/>
      <c r="H309" s="67"/>
    </row>
    <row r="310" spans="1:8" ht="12.75" thickBot="1">
      <c r="A310" s="51"/>
      <c r="B310" s="56" t="s">
        <v>145</v>
      </c>
      <c r="C310" s="81">
        <f>SUM(C306:C309)</f>
        <v>5600</v>
      </c>
      <c r="D310" s="81">
        <f>SUM(D304:D309)</f>
        <v>91806</v>
      </c>
      <c r="E310" s="855">
        <f>SUM(D310/C310)</f>
        <v>16.39392857142857</v>
      </c>
      <c r="F310" s="182"/>
      <c r="G310" s="67"/>
      <c r="H310" s="67"/>
    </row>
    <row r="311" spans="1:8" ht="12">
      <c r="A311" s="85">
        <v>3223</v>
      </c>
      <c r="B311" s="101" t="s">
        <v>780</v>
      </c>
      <c r="C311" s="98"/>
      <c r="D311" s="98"/>
      <c r="E311" s="620"/>
      <c r="F311" s="31"/>
      <c r="G311" s="67"/>
      <c r="H311" s="67"/>
    </row>
    <row r="312" spans="1:8" ht="12">
      <c r="A312" s="85"/>
      <c r="B312" s="70" t="s">
        <v>975</v>
      </c>
      <c r="C312" s="88"/>
      <c r="D312" s="88"/>
      <c r="E312" s="620"/>
      <c r="F312" s="4"/>
      <c r="G312" s="67"/>
      <c r="H312" s="67"/>
    </row>
    <row r="313" spans="1:8" ht="12">
      <c r="A313" s="85"/>
      <c r="B313" s="7" t="s">
        <v>181</v>
      </c>
      <c r="C313" s="45"/>
      <c r="D313" s="45"/>
      <c r="E313" s="620"/>
      <c r="F313" s="5"/>
      <c r="G313" s="67"/>
      <c r="H313" s="67"/>
    </row>
    <row r="314" spans="1:8" ht="12">
      <c r="A314" s="85"/>
      <c r="B314" s="84" t="s">
        <v>152</v>
      </c>
      <c r="C314" s="162">
        <v>30000</v>
      </c>
      <c r="D314" s="162">
        <v>30000</v>
      </c>
      <c r="E314" s="621">
        <f>SUM(D314/C314)</f>
        <v>1</v>
      </c>
      <c r="F314" s="5"/>
      <c r="G314" s="67"/>
      <c r="H314" s="67"/>
    </row>
    <row r="315" spans="1:8" ht="12">
      <c r="A315" s="85"/>
      <c r="B315" s="10" t="s">
        <v>166</v>
      </c>
      <c r="C315" s="45"/>
      <c r="D315" s="45"/>
      <c r="E315" s="620"/>
      <c r="F315" s="5"/>
      <c r="G315" s="67"/>
      <c r="H315" s="67"/>
    </row>
    <row r="316" spans="1:8" ht="12">
      <c r="A316" s="85"/>
      <c r="B316" s="10" t="s">
        <v>988</v>
      </c>
      <c r="C316" s="45"/>
      <c r="D316" s="45"/>
      <c r="E316" s="620"/>
      <c r="F316" s="5"/>
      <c r="G316" s="67"/>
      <c r="H316" s="67"/>
    </row>
    <row r="317" spans="1:8" ht="12.75" thickBot="1">
      <c r="A317" s="85"/>
      <c r="B317" s="73" t="s">
        <v>153</v>
      </c>
      <c r="C317" s="46"/>
      <c r="D317" s="46"/>
      <c r="E317" s="854"/>
      <c r="F317" s="183"/>
      <c r="G317" s="67"/>
      <c r="H317" s="67"/>
    </row>
    <row r="318" spans="1:8" ht="12.75" thickBot="1">
      <c r="A318" s="51"/>
      <c r="B318" s="56" t="s">
        <v>145</v>
      </c>
      <c r="C318" s="81">
        <f>SUM(C314:C317)</f>
        <v>30000</v>
      </c>
      <c r="D318" s="81">
        <f>SUM(D314:D317)</f>
        <v>30000</v>
      </c>
      <c r="E318" s="855">
        <f>SUM(D318/C318)</f>
        <v>1</v>
      </c>
      <c r="F318" s="182"/>
      <c r="G318" s="67"/>
      <c r="H318" s="67"/>
    </row>
    <row r="319" spans="1:8" ht="12" customHeight="1" thickBot="1">
      <c r="A319" s="85">
        <v>3300</v>
      </c>
      <c r="B319" s="62" t="s">
        <v>979</v>
      </c>
      <c r="C319" s="81">
        <f>SUM(C327+C336+C345+C354+C363+C372+C381+C390+C399+C417+C426+C435+C451+C459+C467+C475+C483+C491+C499+C507+C515+C523+C531+C539+C547+C555+C563+C571+C443)</f>
        <v>217670</v>
      </c>
      <c r="D319" s="81">
        <f>SUM(D327+D336+D345+D354+D363+D372+D381+D390+D399+D417+D426+D435+D451+D459+D467+D475+D483+D491+D499+D507+D515+D523+D531+D539+D547+D555+D563+D571+D443)</f>
        <v>341778</v>
      </c>
      <c r="E319" s="855">
        <f>SUM(D319/C319)</f>
        <v>1.5701658473836542</v>
      </c>
      <c r="F319" s="189"/>
      <c r="G319" s="67"/>
      <c r="H319" s="67"/>
    </row>
    <row r="320" spans="1:8" ht="12" customHeight="1">
      <c r="A320" s="85">
        <v>3301</v>
      </c>
      <c r="B320" s="107" t="s">
        <v>49</v>
      </c>
      <c r="C320" s="88"/>
      <c r="D320" s="88"/>
      <c r="E320" s="620"/>
      <c r="F320" s="4" t="s">
        <v>116</v>
      </c>
      <c r="G320" s="67"/>
      <c r="H320" s="67"/>
    </row>
    <row r="321" spans="1:8" ht="12" customHeight="1">
      <c r="A321" s="15"/>
      <c r="B321" s="70" t="s">
        <v>975</v>
      </c>
      <c r="C321" s="45"/>
      <c r="D321" s="45"/>
      <c r="E321" s="620"/>
      <c r="F321" s="181"/>
      <c r="G321" s="67"/>
      <c r="H321" s="67"/>
    </row>
    <row r="322" spans="1:8" ht="12" customHeight="1">
      <c r="A322" s="15"/>
      <c r="B322" s="7" t="s">
        <v>181</v>
      </c>
      <c r="C322" s="45"/>
      <c r="D322" s="45"/>
      <c r="E322" s="620"/>
      <c r="F322" s="218"/>
      <c r="G322" s="67"/>
      <c r="H322" s="67"/>
    </row>
    <row r="323" spans="1:8" ht="12" customHeight="1">
      <c r="A323" s="85"/>
      <c r="B323" s="84" t="s">
        <v>152</v>
      </c>
      <c r="C323" s="76"/>
      <c r="D323" s="76"/>
      <c r="E323" s="620"/>
      <c r="F323" s="218"/>
      <c r="G323" s="67"/>
      <c r="H323" s="67"/>
    </row>
    <row r="324" spans="1:8" ht="12" customHeight="1">
      <c r="A324" s="15"/>
      <c r="B324" s="10" t="s">
        <v>166</v>
      </c>
      <c r="C324" s="162">
        <v>7600</v>
      </c>
      <c r="D324" s="162">
        <v>10553</v>
      </c>
      <c r="E324" s="621">
        <f>SUM(D324/C324)</f>
        <v>1.3885526315789474</v>
      </c>
      <c r="F324" s="186"/>
      <c r="G324" s="67"/>
      <c r="H324" s="67"/>
    </row>
    <row r="325" spans="1:8" ht="12" customHeight="1">
      <c r="A325" s="15"/>
      <c r="B325" s="10" t="s">
        <v>988</v>
      </c>
      <c r="C325" s="45"/>
      <c r="D325" s="45"/>
      <c r="E325" s="620"/>
      <c r="F325" s="218"/>
      <c r="G325" s="67"/>
      <c r="H325" s="67"/>
    </row>
    <row r="326" spans="1:8" ht="12" customHeight="1" thickBot="1">
      <c r="A326" s="15"/>
      <c r="B326" s="73" t="s">
        <v>153</v>
      </c>
      <c r="C326" s="45"/>
      <c r="D326" s="45"/>
      <c r="E326" s="854"/>
      <c r="F326" s="184"/>
      <c r="G326" s="67"/>
      <c r="H326" s="67"/>
    </row>
    <row r="327" spans="1:8" ht="12.75" thickBot="1">
      <c r="A327" s="51"/>
      <c r="B327" s="62" t="s">
        <v>145</v>
      </c>
      <c r="C327" s="81">
        <f>SUM(C321:C326)</f>
        <v>7600</v>
      </c>
      <c r="D327" s="81">
        <f>SUM(D321:D326)</f>
        <v>10553</v>
      </c>
      <c r="E327" s="855">
        <f>SUM(D327/C327)</f>
        <v>1.3885526315789474</v>
      </c>
      <c r="F327" s="182"/>
      <c r="G327" s="67"/>
      <c r="H327" s="67"/>
    </row>
    <row r="328" spans="1:8" ht="12.75">
      <c r="A328" s="85">
        <v>3303</v>
      </c>
      <c r="B328" s="97" t="s">
        <v>120</v>
      </c>
      <c r="C328" s="88"/>
      <c r="D328" s="88"/>
      <c r="E328" s="620"/>
      <c r="F328" s="190"/>
      <c r="G328" s="67"/>
      <c r="H328" s="67"/>
    </row>
    <row r="329" spans="1:8" ht="12" customHeight="1">
      <c r="A329" s="83"/>
      <c r="B329" s="70" t="s">
        <v>975</v>
      </c>
      <c r="C329" s="76"/>
      <c r="D329" s="76"/>
      <c r="E329" s="620"/>
      <c r="F329" s="185"/>
      <c r="G329" s="67"/>
      <c r="H329" s="67"/>
    </row>
    <row r="330" spans="1:8" ht="12" customHeight="1">
      <c r="A330" s="83"/>
      <c r="B330" s="7" t="s">
        <v>181</v>
      </c>
      <c r="C330" s="76"/>
      <c r="D330" s="76"/>
      <c r="E330" s="620"/>
      <c r="F330" s="185"/>
      <c r="G330" s="67"/>
      <c r="H330" s="67"/>
    </row>
    <row r="331" spans="1:8" ht="12" customHeight="1">
      <c r="A331" s="83"/>
      <c r="B331" s="84" t="s">
        <v>152</v>
      </c>
      <c r="C331" s="76">
        <v>500</v>
      </c>
      <c r="D331" s="76">
        <v>500</v>
      </c>
      <c r="E331" s="621">
        <f>SUM(D331/C331)</f>
        <v>1</v>
      </c>
      <c r="F331" s="185"/>
      <c r="G331" s="67"/>
      <c r="H331" s="67"/>
    </row>
    <row r="332" spans="1:8" ht="12" customHeight="1">
      <c r="A332" s="83"/>
      <c r="B332" s="10" t="s">
        <v>166</v>
      </c>
      <c r="C332" s="253"/>
      <c r="D332" s="253"/>
      <c r="E332" s="620"/>
      <c r="F332" s="467"/>
      <c r="G332" s="67"/>
      <c r="H332" s="67"/>
    </row>
    <row r="333" spans="1:8" ht="12" customHeight="1">
      <c r="A333" s="69"/>
      <c r="B333" s="10" t="s">
        <v>988</v>
      </c>
      <c r="C333" s="76"/>
      <c r="D333" s="76"/>
      <c r="E333" s="620"/>
      <c r="F333" s="191"/>
      <c r="G333" s="67"/>
      <c r="H333" s="67"/>
    </row>
    <row r="334" spans="1:8" ht="12" customHeight="1">
      <c r="A334" s="69"/>
      <c r="B334" s="10" t="s">
        <v>321</v>
      </c>
      <c r="C334" s="76">
        <v>2550</v>
      </c>
      <c r="D334" s="76">
        <v>21238</v>
      </c>
      <c r="E334" s="621">
        <f>SUM(D334/C334)</f>
        <v>8.328627450980392</v>
      </c>
      <c r="F334" s="191"/>
      <c r="G334" s="67"/>
      <c r="H334" s="67"/>
    </row>
    <row r="335" spans="1:8" ht="12" customHeight="1" thickBot="1">
      <c r="A335" s="69"/>
      <c r="B335" s="73" t="s">
        <v>153</v>
      </c>
      <c r="C335" s="76"/>
      <c r="D335" s="76"/>
      <c r="E335" s="854"/>
      <c r="F335" s="30"/>
      <c r="G335" s="67"/>
      <c r="H335" s="67"/>
    </row>
    <row r="336" spans="1:8" ht="12" customHeight="1" thickBot="1">
      <c r="A336" s="51"/>
      <c r="B336" s="56" t="s">
        <v>145</v>
      </c>
      <c r="C336" s="81">
        <f>SUM(C329:C335)</f>
        <v>3050</v>
      </c>
      <c r="D336" s="81">
        <f>SUM(D329:D335)</f>
        <v>21738</v>
      </c>
      <c r="E336" s="855">
        <f>SUM(D336/C336)</f>
        <v>7.127213114754098</v>
      </c>
      <c r="F336" s="121"/>
      <c r="G336" s="67"/>
      <c r="H336" s="67"/>
    </row>
    <row r="337" spans="1:8" ht="12" customHeight="1">
      <c r="A337" s="15">
        <v>3304</v>
      </c>
      <c r="B337" s="102" t="s">
        <v>121</v>
      </c>
      <c r="C337" s="88"/>
      <c r="D337" s="88"/>
      <c r="E337" s="620"/>
      <c r="F337" s="190"/>
      <c r="G337" s="67"/>
      <c r="H337" s="67"/>
    </row>
    <row r="338" spans="1:8" ht="12" customHeight="1">
      <c r="A338" s="69"/>
      <c r="B338" s="70" t="s">
        <v>975</v>
      </c>
      <c r="C338" s="76"/>
      <c r="D338" s="76"/>
      <c r="E338" s="620"/>
      <c r="F338" s="185"/>
      <c r="G338" s="67"/>
      <c r="H338" s="67"/>
    </row>
    <row r="339" spans="1:8" ht="12" customHeight="1">
      <c r="A339" s="69"/>
      <c r="B339" s="7" t="s">
        <v>181</v>
      </c>
      <c r="C339" s="76"/>
      <c r="D339" s="76"/>
      <c r="E339" s="620"/>
      <c r="F339" s="215"/>
      <c r="G339" s="67"/>
      <c r="H339" s="67"/>
    </row>
    <row r="340" spans="1:8" ht="12" customHeight="1">
      <c r="A340" s="69"/>
      <c r="B340" s="84" t="s">
        <v>152</v>
      </c>
      <c r="C340" s="76">
        <v>402</v>
      </c>
      <c r="D340" s="76">
        <v>402</v>
      </c>
      <c r="E340" s="621">
        <f>SUM(D340/C340)</f>
        <v>1</v>
      </c>
      <c r="F340" s="467"/>
      <c r="G340" s="67"/>
      <c r="H340" s="67"/>
    </row>
    <row r="341" spans="1:8" ht="12" customHeight="1">
      <c r="A341" s="69"/>
      <c r="B341" s="10" t="s">
        <v>166</v>
      </c>
      <c r="C341" s="253"/>
      <c r="D341" s="253"/>
      <c r="E341" s="620"/>
      <c r="F341" s="185"/>
      <c r="G341" s="67"/>
      <c r="H341" s="67"/>
    </row>
    <row r="342" spans="1:8" ht="12" customHeight="1">
      <c r="A342" s="69"/>
      <c r="B342" s="10" t="s">
        <v>988</v>
      </c>
      <c r="C342" s="76"/>
      <c r="D342" s="76"/>
      <c r="E342" s="620"/>
      <c r="F342" s="463"/>
      <c r="G342" s="67"/>
      <c r="H342" s="67"/>
    </row>
    <row r="343" spans="1:8" ht="12" customHeight="1">
      <c r="A343" s="69"/>
      <c r="B343" s="10" t="s">
        <v>321</v>
      </c>
      <c r="C343" s="76">
        <v>2300</v>
      </c>
      <c r="D343" s="76">
        <v>9605</v>
      </c>
      <c r="E343" s="621">
        <f>SUM(D343/C343)</f>
        <v>4.176086956521739</v>
      </c>
      <c r="F343" s="463"/>
      <c r="G343" s="67"/>
      <c r="H343" s="67"/>
    </row>
    <row r="344" spans="1:8" ht="12" customHeight="1" thickBot="1">
      <c r="A344" s="69"/>
      <c r="B344" s="73" t="s">
        <v>153</v>
      </c>
      <c r="C344" s="76"/>
      <c r="D344" s="76"/>
      <c r="E344" s="854"/>
      <c r="F344" s="30"/>
      <c r="G344" s="67"/>
      <c r="H344" s="67"/>
    </row>
    <row r="345" spans="1:8" ht="12" customHeight="1" thickBot="1">
      <c r="A345" s="51"/>
      <c r="B345" s="56" t="s">
        <v>145</v>
      </c>
      <c r="C345" s="81">
        <f>SUM(C338:C344)</f>
        <v>2702</v>
      </c>
      <c r="D345" s="81">
        <f>SUM(D338:D344)</f>
        <v>10007</v>
      </c>
      <c r="E345" s="855">
        <f>SUM(D345/C345)</f>
        <v>3.703552923760178</v>
      </c>
      <c r="F345" s="121"/>
      <c r="G345" s="67"/>
      <c r="H345" s="67"/>
    </row>
    <row r="346" spans="1:8" ht="12" customHeight="1">
      <c r="A346" s="15">
        <v>3308</v>
      </c>
      <c r="B346" s="97" t="s">
        <v>135</v>
      </c>
      <c r="C346" s="98"/>
      <c r="D346" s="98"/>
      <c r="E346" s="620"/>
      <c r="F346" s="4"/>
      <c r="G346" s="67"/>
      <c r="H346" s="67"/>
    </row>
    <row r="347" spans="1:8" ht="12" customHeight="1">
      <c r="A347" s="15"/>
      <c r="B347" s="70" t="s">
        <v>975</v>
      </c>
      <c r="C347" s="88"/>
      <c r="D347" s="88"/>
      <c r="E347" s="620"/>
      <c r="F347" s="5"/>
      <c r="G347" s="67"/>
      <c r="H347" s="67"/>
    </row>
    <row r="348" spans="1:8" ht="12" customHeight="1">
      <c r="A348" s="15"/>
      <c r="B348" s="7" t="s">
        <v>181</v>
      </c>
      <c r="C348" s="45"/>
      <c r="D348" s="45"/>
      <c r="E348" s="620"/>
      <c r="F348" s="467"/>
      <c r="G348" s="67"/>
      <c r="H348" s="67"/>
    </row>
    <row r="349" spans="1:8" ht="12" customHeight="1">
      <c r="A349" s="15"/>
      <c r="B349" s="84" t="s">
        <v>152</v>
      </c>
      <c r="C349" s="162">
        <v>1845</v>
      </c>
      <c r="D349" s="162">
        <v>1845</v>
      </c>
      <c r="E349" s="621">
        <f>SUM(D349/C349)</f>
        <v>1</v>
      </c>
      <c r="F349" s="215"/>
      <c r="G349" s="67"/>
      <c r="H349" s="67"/>
    </row>
    <row r="350" spans="1:8" ht="12" customHeight="1">
      <c r="A350" s="15"/>
      <c r="B350" s="10" t="s">
        <v>166</v>
      </c>
      <c r="C350" s="162"/>
      <c r="D350" s="162"/>
      <c r="E350" s="621"/>
      <c r="F350" s="216"/>
      <c r="G350" s="67"/>
      <c r="H350" s="67"/>
    </row>
    <row r="351" spans="1:8" ht="12" customHeight="1">
      <c r="A351" s="15"/>
      <c r="B351" s="10" t="s">
        <v>988</v>
      </c>
      <c r="C351" s="45"/>
      <c r="D351" s="45"/>
      <c r="E351" s="621"/>
      <c r="F351" s="218"/>
      <c r="G351" s="67"/>
      <c r="H351" s="67"/>
    </row>
    <row r="352" spans="1:8" ht="12" customHeight="1">
      <c r="A352" s="15"/>
      <c r="B352" s="10" t="s">
        <v>321</v>
      </c>
      <c r="C352" s="156">
        <v>25000</v>
      </c>
      <c r="D352" s="156">
        <v>74134</v>
      </c>
      <c r="E352" s="621">
        <f>SUM(D352/C352)</f>
        <v>2.96536</v>
      </c>
      <c r="F352" s="465"/>
      <c r="G352" s="67"/>
      <c r="H352" s="67"/>
    </row>
    <row r="353" spans="1:8" ht="12" customHeight="1" thickBot="1">
      <c r="A353" s="15"/>
      <c r="B353" s="73" t="s">
        <v>153</v>
      </c>
      <c r="C353" s="46"/>
      <c r="D353" s="46"/>
      <c r="E353" s="854"/>
      <c r="F353" s="183"/>
      <c r="G353" s="67"/>
      <c r="H353" s="67"/>
    </row>
    <row r="354" spans="1:8" ht="12" customHeight="1" thickBot="1">
      <c r="A354" s="51"/>
      <c r="B354" s="56" t="s">
        <v>145</v>
      </c>
      <c r="C354" s="81">
        <f>SUM(C349:C353)</f>
        <v>26845</v>
      </c>
      <c r="D354" s="81">
        <f>SUM(D349:D353)</f>
        <v>75979</v>
      </c>
      <c r="E354" s="855">
        <f>SUM(D354/C354)</f>
        <v>2.8302849692680203</v>
      </c>
      <c r="F354" s="30"/>
      <c r="G354" s="67"/>
      <c r="H354" s="67"/>
    </row>
    <row r="355" spans="1:8" ht="12" customHeight="1">
      <c r="A355" s="15">
        <v>3309</v>
      </c>
      <c r="B355" s="97" t="s">
        <v>136</v>
      </c>
      <c r="C355" s="88"/>
      <c r="D355" s="88"/>
      <c r="E355" s="620"/>
      <c r="F355" s="181"/>
      <c r="G355" s="67"/>
      <c r="H355" s="67"/>
    </row>
    <row r="356" spans="1:8" ht="12" customHeight="1">
      <c r="A356" s="69"/>
      <c r="B356" s="70" t="s">
        <v>975</v>
      </c>
      <c r="C356" s="76"/>
      <c r="D356" s="76"/>
      <c r="E356" s="620"/>
      <c r="F356" s="181"/>
      <c r="G356" s="67"/>
      <c r="H356" s="67"/>
    </row>
    <row r="357" spans="1:8" ht="12" customHeight="1">
      <c r="A357" s="69"/>
      <c r="B357" s="7" t="s">
        <v>181</v>
      </c>
      <c r="C357" s="76"/>
      <c r="D357" s="76"/>
      <c r="E357" s="620"/>
      <c r="F357" s="181"/>
      <c r="G357" s="67"/>
      <c r="H357" s="67"/>
    </row>
    <row r="358" spans="1:8" ht="12" customHeight="1">
      <c r="A358" s="69"/>
      <c r="B358" s="84" t="s">
        <v>152</v>
      </c>
      <c r="C358" s="76"/>
      <c r="D358" s="76"/>
      <c r="E358" s="620"/>
      <c r="F358" s="467"/>
      <c r="G358" s="67"/>
      <c r="H358" s="67"/>
    </row>
    <row r="359" spans="1:8" ht="12" customHeight="1">
      <c r="A359" s="69"/>
      <c r="B359" s="10" t="s">
        <v>166</v>
      </c>
      <c r="C359" s="253"/>
      <c r="D359" s="253"/>
      <c r="E359" s="620"/>
      <c r="F359" s="181"/>
      <c r="G359" s="67"/>
      <c r="H359" s="67"/>
    </row>
    <row r="360" spans="1:8" ht="12" customHeight="1">
      <c r="A360" s="69"/>
      <c r="B360" s="10" t="s">
        <v>988</v>
      </c>
      <c r="C360" s="76"/>
      <c r="D360" s="76"/>
      <c r="E360" s="620"/>
      <c r="F360" s="186"/>
      <c r="G360" s="67"/>
      <c r="H360" s="67"/>
    </row>
    <row r="361" spans="1:8" ht="12" customHeight="1">
      <c r="A361" s="69"/>
      <c r="B361" s="10" t="s">
        <v>321</v>
      </c>
      <c r="C361" s="76">
        <v>5100</v>
      </c>
      <c r="D361" s="76">
        <v>19833</v>
      </c>
      <c r="E361" s="621">
        <f>SUM(D361/C361)</f>
        <v>3.8888235294117646</v>
      </c>
      <c r="F361" s="186"/>
      <c r="G361" s="67"/>
      <c r="H361" s="67"/>
    </row>
    <row r="362" spans="1:8" ht="12" customHeight="1" thickBot="1">
      <c r="A362" s="69"/>
      <c r="B362" s="73" t="s">
        <v>153</v>
      </c>
      <c r="C362" s="76"/>
      <c r="D362" s="76"/>
      <c r="E362" s="854"/>
      <c r="F362" s="30"/>
      <c r="G362" s="67"/>
      <c r="H362" s="67"/>
    </row>
    <row r="363" spans="1:8" ht="12.75" customHeight="1" thickBot="1">
      <c r="A363" s="51"/>
      <c r="B363" s="56" t="s">
        <v>145</v>
      </c>
      <c r="C363" s="81">
        <f>SUM(C356:C362)</f>
        <v>5100</v>
      </c>
      <c r="D363" s="81">
        <f>SUM(D356:D362)</f>
        <v>19833</v>
      </c>
      <c r="E363" s="855">
        <f>SUM(D363/C363)</f>
        <v>3.8888235294117646</v>
      </c>
      <c r="F363" s="182"/>
      <c r="G363" s="67"/>
      <c r="H363" s="67"/>
    </row>
    <row r="364" spans="1:8" ht="12.75" customHeight="1">
      <c r="A364" s="15">
        <v>3310</v>
      </c>
      <c r="B364" s="97" t="s">
        <v>253</v>
      </c>
      <c r="C364" s="88"/>
      <c r="D364" s="88"/>
      <c r="E364" s="620"/>
      <c r="F364" s="181"/>
      <c r="G364" s="67"/>
      <c r="H364" s="67"/>
    </row>
    <row r="365" spans="1:8" ht="12.75" customHeight="1">
      <c r="A365" s="69"/>
      <c r="B365" s="70" t="s">
        <v>975</v>
      </c>
      <c r="C365" s="76"/>
      <c r="D365" s="76"/>
      <c r="E365" s="620"/>
      <c r="F365" s="181"/>
      <c r="G365" s="67"/>
      <c r="H365" s="67"/>
    </row>
    <row r="366" spans="1:8" ht="12.75" customHeight="1">
      <c r="A366" s="69"/>
      <c r="B366" s="7" t="s">
        <v>181</v>
      </c>
      <c r="C366" s="76"/>
      <c r="D366" s="76"/>
      <c r="E366" s="620"/>
      <c r="F366" s="181"/>
      <c r="G366" s="67"/>
      <c r="H366" s="67"/>
    </row>
    <row r="367" spans="1:8" ht="12.75" customHeight="1">
      <c r="A367" s="69"/>
      <c r="B367" s="84" t="s">
        <v>152</v>
      </c>
      <c r="C367" s="76"/>
      <c r="D367" s="76"/>
      <c r="E367" s="620"/>
      <c r="F367" s="467"/>
      <c r="G367" s="67"/>
      <c r="H367" s="67"/>
    </row>
    <row r="368" spans="1:8" ht="12.75" customHeight="1">
      <c r="A368" s="69"/>
      <c r="B368" s="10" t="s">
        <v>166</v>
      </c>
      <c r="C368" s="253"/>
      <c r="D368" s="253"/>
      <c r="E368" s="620"/>
      <c r="F368" s="181"/>
      <c r="G368" s="67"/>
      <c r="H368" s="67"/>
    </row>
    <row r="369" spans="1:8" ht="12.75" customHeight="1">
      <c r="A369" s="69"/>
      <c r="B369" s="10" t="s">
        <v>988</v>
      </c>
      <c r="C369" s="76"/>
      <c r="D369" s="76"/>
      <c r="E369" s="620"/>
      <c r="F369" s="186"/>
      <c r="G369" s="67"/>
      <c r="H369" s="67"/>
    </row>
    <row r="370" spans="1:8" ht="12.75" customHeight="1">
      <c r="A370" s="69"/>
      <c r="B370" s="10" t="s">
        <v>321</v>
      </c>
      <c r="C370" s="76">
        <v>6000</v>
      </c>
      <c r="D370" s="76">
        <v>6000</v>
      </c>
      <c r="E370" s="621">
        <f>SUM(D370/C370)</f>
        <v>1</v>
      </c>
      <c r="F370" s="186"/>
      <c r="G370" s="67"/>
      <c r="H370" s="67"/>
    </row>
    <row r="371" spans="1:8" ht="12.75" customHeight="1" thickBot="1">
      <c r="A371" s="69"/>
      <c r="B371" s="73" t="s">
        <v>153</v>
      </c>
      <c r="C371" s="76"/>
      <c r="D371" s="76"/>
      <c r="E371" s="854"/>
      <c r="F371" s="30"/>
      <c r="G371" s="67"/>
      <c r="H371" s="67"/>
    </row>
    <row r="372" spans="1:8" ht="12.75" customHeight="1" thickBot="1">
      <c r="A372" s="51"/>
      <c r="B372" s="56" t="s">
        <v>145</v>
      </c>
      <c r="C372" s="81">
        <f>SUM(C365:C371)</f>
        <v>6000</v>
      </c>
      <c r="D372" s="81">
        <f>SUM(D365:D371)</f>
        <v>6000</v>
      </c>
      <c r="E372" s="855">
        <f>SUM(D372/C372)</f>
        <v>1</v>
      </c>
      <c r="F372" s="182"/>
      <c r="G372" s="67"/>
      <c r="H372" s="67"/>
    </row>
    <row r="373" spans="1:8" ht="12" customHeight="1">
      <c r="A373" s="15">
        <v>3311</v>
      </c>
      <c r="B373" s="97" t="s">
        <v>25</v>
      </c>
      <c r="C373" s="88"/>
      <c r="D373" s="88"/>
      <c r="E373" s="620"/>
      <c r="F373" s="181"/>
      <c r="G373" s="67"/>
      <c r="H373" s="67"/>
    </row>
    <row r="374" spans="1:8" ht="12" customHeight="1">
      <c r="A374" s="69"/>
      <c r="B374" s="70" t="s">
        <v>975</v>
      </c>
      <c r="C374" s="76"/>
      <c r="D374" s="76"/>
      <c r="E374" s="620"/>
      <c r="F374" s="181"/>
      <c r="G374" s="67"/>
      <c r="H374" s="67"/>
    </row>
    <row r="375" spans="1:8" ht="12" customHeight="1">
      <c r="A375" s="69"/>
      <c r="B375" s="7" t="s">
        <v>181</v>
      </c>
      <c r="C375" s="76"/>
      <c r="D375" s="76"/>
      <c r="E375" s="620"/>
      <c r="F375" s="181"/>
      <c r="G375" s="67"/>
      <c r="H375" s="67"/>
    </row>
    <row r="376" spans="1:8" ht="12" customHeight="1">
      <c r="A376" s="69"/>
      <c r="B376" s="84" t="s">
        <v>152</v>
      </c>
      <c r="C376" s="76"/>
      <c r="D376" s="76"/>
      <c r="E376" s="620"/>
      <c r="F376" s="467"/>
      <c r="G376" s="67"/>
      <c r="H376" s="67"/>
    </row>
    <row r="377" spans="1:8" ht="12" customHeight="1">
      <c r="A377" s="69"/>
      <c r="B377" s="10" t="s">
        <v>166</v>
      </c>
      <c r="C377" s="253"/>
      <c r="D377" s="253"/>
      <c r="E377" s="620"/>
      <c r="F377" s="181"/>
      <c r="G377" s="67"/>
      <c r="H377" s="67"/>
    </row>
    <row r="378" spans="1:8" ht="12" customHeight="1">
      <c r="A378" s="69"/>
      <c r="B378" s="10" t="s">
        <v>988</v>
      </c>
      <c r="C378" s="76"/>
      <c r="D378" s="76"/>
      <c r="E378" s="620"/>
      <c r="F378" s="186"/>
      <c r="G378" s="67"/>
      <c r="H378" s="67"/>
    </row>
    <row r="379" spans="1:8" ht="12" customHeight="1">
      <c r="A379" s="69"/>
      <c r="B379" s="10" t="s">
        <v>321</v>
      </c>
      <c r="C379" s="76">
        <v>25000</v>
      </c>
      <c r="D379" s="76">
        <v>25000</v>
      </c>
      <c r="E379" s="621">
        <f>SUM(D379/C379)</f>
        <v>1</v>
      </c>
      <c r="F379" s="186"/>
      <c r="G379" s="67"/>
      <c r="H379" s="67"/>
    </row>
    <row r="380" spans="1:8" ht="12" customHeight="1" thickBot="1">
      <c r="A380" s="69"/>
      <c r="B380" s="73" t="s">
        <v>153</v>
      </c>
      <c r="C380" s="76"/>
      <c r="D380" s="76"/>
      <c r="E380" s="854"/>
      <c r="F380" s="30"/>
      <c r="G380" s="67"/>
      <c r="H380" s="67"/>
    </row>
    <row r="381" spans="1:8" ht="12.75" thickBot="1">
      <c r="A381" s="51"/>
      <c r="B381" s="56" t="s">
        <v>145</v>
      </c>
      <c r="C381" s="81">
        <f>SUM(C374:C380)</f>
        <v>25000</v>
      </c>
      <c r="D381" s="81">
        <f>SUM(D374:D380)</f>
        <v>25000</v>
      </c>
      <c r="E381" s="855">
        <f>SUM(D381/C381)</f>
        <v>1</v>
      </c>
      <c r="F381" s="182"/>
      <c r="G381" s="67"/>
      <c r="H381" s="67"/>
    </row>
    <row r="382" spans="1:8" ht="12">
      <c r="A382" s="68">
        <v>3314</v>
      </c>
      <c r="B382" s="97" t="s">
        <v>26</v>
      </c>
      <c r="C382" s="88"/>
      <c r="D382" s="88"/>
      <c r="E382" s="620"/>
      <c r="F382" s="181"/>
      <c r="G382" s="67"/>
      <c r="H382" s="67"/>
    </row>
    <row r="383" spans="1:8" ht="12" customHeight="1">
      <c r="A383" s="69"/>
      <c r="B383" s="70" t="s">
        <v>975</v>
      </c>
      <c r="C383" s="76"/>
      <c r="D383" s="76"/>
      <c r="E383" s="620"/>
      <c r="F383" s="181"/>
      <c r="G383" s="67"/>
      <c r="H383" s="67"/>
    </row>
    <row r="384" spans="1:8" ht="12" customHeight="1">
      <c r="A384" s="69"/>
      <c r="B384" s="7" t="s">
        <v>181</v>
      </c>
      <c r="C384" s="76"/>
      <c r="D384" s="76"/>
      <c r="E384" s="620"/>
      <c r="F384" s="467"/>
      <c r="G384" s="67"/>
      <c r="H384" s="67"/>
    </row>
    <row r="385" spans="1:8" ht="12" customHeight="1">
      <c r="A385" s="69"/>
      <c r="B385" s="84" t="s">
        <v>152</v>
      </c>
      <c r="C385" s="76">
        <v>700</v>
      </c>
      <c r="D385" s="76">
        <v>700</v>
      </c>
      <c r="E385" s="621">
        <f>SUM(D385/C385)</f>
        <v>1</v>
      </c>
      <c r="F385" s="181"/>
      <c r="G385" s="67"/>
      <c r="H385" s="67"/>
    </row>
    <row r="386" spans="1:8" ht="12" customHeight="1">
      <c r="A386" s="69"/>
      <c r="B386" s="10" t="s">
        <v>166</v>
      </c>
      <c r="C386" s="253"/>
      <c r="D386" s="253"/>
      <c r="E386" s="621"/>
      <c r="F386" s="181"/>
      <c r="G386" s="67"/>
      <c r="H386" s="67"/>
    </row>
    <row r="387" spans="1:8" ht="12" customHeight="1">
      <c r="A387" s="69"/>
      <c r="B387" s="10" t="s">
        <v>988</v>
      </c>
      <c r="C387" s="76"/>
      <c r="D387" s="76"/>
      <c r="E387" s="621"/>
      <c r="F387" s="186"/>
      <c r="G387" s="67"/>
      <c r="H387" s="67"/>
    </row>
    <row r="388" spans="1:8" ht="12" customHeight="1">
      <c r="A388" s="69"/>
      <c r="B388" s="10" t="s">
        <v>321</v>
      </c>
      <c r="C388" s="76">
        <v>13000</v>
      </c>
      <c r="D388" s="76">
        <v>13000</v>
      </c>
      <c r="E388" s="621">
        <f>SUM(D388/C388)</f>
        <v>1</v>
      </c>
      <c r="F388" s="186"/>
      <c r="G388" s="67"/>
      <c r="H388" s="67"/>
    </row>
    <row r="389" spans="1:8" ht="12" customHeight="1" thickBot="1">
      <c r="A389" s="69"/>
      <c r="B389" s="73" t="s">
        <v>153</v>
      </c>
      <c r="C389" s="76"/>
      <c r="D389" s="76"/>
      <c r="E389" s="854"/>
      <c r="F389" s="30"/>
      <c r="G389" s="67"/>
      <c r="H389" s="67"/>
    </row>
    <row r="390" spans="1:8" ht="12" customHeight="1" thickBot="1">
      <c r="A390" s="51"/>
      <c r="B390" s="56" t="s">
        <v>145</v>
      </c>
      <c r="C390" s="81">
        <f>SUM(C383:C389)</f>
        <v>13700</v>
      </c>
      <c r="D390" s="81">
        <f>SUM(D383:D389)</f>
        <v>13700</v>
      </c>
      <c r="E390" s="855">
        <f>SUM(D390/C390)</f>
        <v>1</v>
      </c>
      <c r="F390" s="182"/>
      <c r="G390" s="67"/>
      <c r="H390" s="67"/>
    </row>
    <row r="391" spans="1:8" ht="12" customHeight="1">
      <c r="A391" s="15">
        <v>3315</v>
      </c>
      <c r="B391" s="102" t="s">
        <v>27</v>
      </c>
      <c r="C391" s="88"/>
      <c r="D391" s="88"/>
      <c r="E391" s="620"/>
      <c r="F391" s="181"/>
      <c r="G391" s="67"/>
      <c r="H391" s="67"/>
    </row>
    <row r="392" spans="1:8" ht="12" customHeight="1">
      <c r="A392" s="69"/>
      <c r="B392" s="70" t="s">
        <v>975</v>
      </c>
      <c r="C392" s="76"/>
      <c r="D392" s="76"/>
      <c r="E392" s="620"/>
      <c r="F392" s="181"/>
      <c r="G392" s="67"/>
      <c r="H392" s="67"/>
    </row>
    <row r="393" spans="1:8" ht="12" customHeight="1">
      <c r="A393" s="69"/>
      <c r="B393" s="7" t="s">
        <v>181</v>
      </c>
      <c r="C393" s="76"/>
      <c r="D393" s="76"/>
      <c r="E393" s="620"/>
      <c r="F393" s="467"/>
      <c r="G393" s="67"/>
      <c r="H393" s="67"/>
    </row>
    <row r="394" spans="1:8" ht="12" customHeight="1">
      <c r="A394" s="69"/>
      <c r="B394" s="84" t="s">
        <v>152</v>
      </c>
      <c r="C394" s="76">
        <v>435</v>
      </c>
      <c r="D394" s="76">
        <v>435</v>
      </c>
      <c r="E394" s="621">
        <f>SUM(D394/C394)</f>
        <v>1</v>
      </c>
      <c r="F394" s="181"/>
      <c r="G394" s="67"/>
      <c r="H394" s="67"/>
    </row>
    <row r="395" spans="1:8" ht="12" customHeight="1">
      <c r="A395" s="69"/>
      <c r="B395" s="10" t="s">
        <v>166</v>
      </c>
      <c r="C395" s="253"/>
      <c r="D395" s="253"/>
      <c r="E395" s="621"/>
      <c r="F395" s="181"/>
      <c r="G395" s="67"/>
      <c r="H395" s="67"/>
    </row>
    <row r="396" spans="1:8" ht="12" customHeight="1">
      <c r="A396" s="69"/>
      <c r="B396" s="10" t="s">
        <v>988</v>
      </c>
      <c r="C396" s="76"/>
      <c r="D396" s="76"/>
      <c r="E396" s="621"/>
      <c r="F396" s="186"/>
      <c r="G396" s="67"/>
      <c r="H396" s="67"/>
    </row>
    <row r="397" spans="1:8" ht="12" customHeight="1">
      <c r="A397" s="69"/>
      <c r="B397" s="10" t="s">
        <v>321</v>
      </c>
      <c r="C397" s="76">
        <v>13000</v>
      </c>
      <c r="D397" s="76">
        <v>13251</v>
      </c>
      <c r="E397" s="621">
        <f>SUM(D397/C397)</f>
        <v>1.0193076923076922</v>
      </c>
      <c r="F397" s="186"/>
      <c r="G397" s="67"/>
      <c r="H397" s="67"/>
    </row>
    <row r="398" spans="1:8" ht="12" customHeight="1" thickBot="1">
      <c r="A398" s="69"/>
      <c r="B398" s="73" t="s">
        <v>153</v>
      </c>
      <c r="C398" s="76"/>
      <c r="D398" s="76"/>
      <c r="E398" s="854"/>
      <c r="F398" s="183"/>
      <c r="G398" s="67"/>
      <c r="H398" s="67"/>
    </row>
    <row r="399" spans="1:8" ht="12" customHeight="1" thickBot="1">
      <c r="A399" s="51"/>
      <c r="B399" s="56" t="s">
        <v>145</v>
      </c>
      <c r="C399" s="81">
        <f>SUM(C392:C398)</f>
        <v>13435</v>
      </c>
      <c r="D399" s="81">
        <f>SUM(D392:D398)</f>
        <v>13686</v>
      </c>
      <c r="E399" s="855">
        <f>SUM(D399/C399)</f>
        <v>1.0186825455898771</v>
      </c>
      <c r="F399" s="182"/>
      <c r="G399" s="67"/>
      <c r="H399" s="67"/>
    </row>
    <row r="400" spans="1:8" ht="12" customHeight="1">
      <c r="A400" s="15">
        <v>3316</v>
      </c>
      <c r="B400" s="102" t="s">
        <v>502</v>
      </c>
      <c r="C400" s="88"/>
      <c r="D400" s="88"/>
      <c r="E400" s="620"/>
      <c r="F400" s="181"/>
      <c r="G400" s="67"/>
      <c r="H400" s="67"/>
    </row>
    <row r="401" spans="1:8" ht="12" customHeight="1">
      <c r="A401" s="69"/>
      <c r="B401" s="70" t="s">
        <v>975</v>
      </c>
      <c r="C401" s="76"/>
      <c r="D401" s="76"/>
      <c r="E401" s="620"/>
      <c r="F401" s="181"/>
      <c r="G401" s="67"/>
      <c r="H401" s="67"/>
    </row>
    <row r="402" spans="1:8" ht="12" customHeight="1">
      <c r="A402" s="69"/>
      <c r="B402" s="7" t="s">
        <v>181</v>
      </c>
      <c r="C402" s="76"/>
      <c r="D402" s="76"/>
      <c r="E402" s="620"/>
      <c r="F402" s="467"/>
      <c r="G402" s="67"/>
      <c r="H402" s="67"/>
    </row>
    <row r="403" spans="1:8" ht="12" customHeight="1">
      <c r="A403" s="69"/>
      <c r="B403" s="84" t="s">
        <v>152</v>
      </c>
      <c r="C403" s="76"/>
      <c r="D403" s="76"/>
      <c r="E403" s="621"/>
      <c r="F403" s="181"/>
      <c r="G403" s="67"/>
      <c r="H403" s="67"/>
    </row>
    <row r="404" spans="1:8" ht="12" customHeight="1">
      <c r="A404" s="69"/>
      <c r="B404" s="10" t="s">
        <v>166</v>
      </c>
      <c r="C404" s="253"/>
      <c r="D404" s="253"/>
      <c r="E404" s="621"/>
      <c r="F404" s="181"/>
      <c r="G404" s="67"/>
      <c r="H404" s="67"/>
    </row>
    <row r="405" spans="1:8" ht="12" customHeight="1">
      <c r="A405" s="69"/>
      <c r="B405" s="10" t="s">
        <v>988</v>
      </c>
      <c r="C405" s="76"/>
      <c r="D405" s="76"/>
      <c r="E405" s="621"/>
      <c r="F405" s="186"/>
      <c r="G405" s="67"/>
      <c r="H405" s="67"/>
    </row>
    <row r="406" spans="1:8" ht="12" customHeight="1">
      <c r="A406" s="69"/>
      <c r="B406" s="10" t="s">
        <v>321</v>
      </c>
      <c r="C406" s="76"/>
      <c r="D406" s="76">
        <v>113</v>
      </c>
      <c r="E406" s="621"/>
      <c r="F406" s="186"/>
      <c r="G406" s="67"/>
      <c r="H406" s="67"/>
    </row>
    <row r="407" spans="1:8" ht="12" customHeight="1" thickBot="1">
      <c r="A407" s="69"/>
      <c r="B407" s="73" t="s">
        <v>153</v>
      </c>
      <c r="C407" s="76"/>
      <c r="D407" s="76"/>
      <c r="E407" s="854"/>
      <c r="F407" s="183"/>
      <c r="G407" s="67"/>
      <c r="H407" s="67"/>
    </row>
    <row r="408" spans="1:8" ht="12" customHeight="1" thickBot="1">
      <c r="A408" s="51"/>
      <c r="B408" s="56" t="s">
        <v>145</v>
      </c>
      <c r="C408" s="81">
        <f>SUM(C401:C407)</f>
        <v>0</v>
      </c>
      <c r="D408" s="81">
        <f>SUM(D401:D407)</f>
        <v>113</v>
      </c>
      <c r="E408" s="855"/>
      <c r="F408" s="182"/>
      <c r="G408" s="67"/>
      <c r="H408" s="67"/>
    </row>
    <row r="409" spans="1:8" ht="12" customHeight="1">
      <c r="A409" s="15">
        <v>3318</v>
      </c>
      <c r="B409" s="102" t="s">
        <v>28</v>
      </c>
      <c r="C409" s="88"/>
      <c r="D409" s="88"/>
      <c r="E409" s="620"/>
      <c r="F409" s="181"/>
      <c r="G409" s="67"/>
      <c r="H409" s="67"/>
    </row>
    <row r="410" spans="1:8" ht="12" customHeight="1">
      <c r="A410" s="69"/>
      <c r="B410" s="70" t="s">
        <v>975</v>
      </c>
      <c r="C410" s="76"/>
      <c r="D410" s="76"/>
      <c r="E410" s="620"/>
      <c r="F410" s="181"/>
      <c r="G410" s="67"/>
      <c r="H410" s="67"/>
    </row>
    <row r="411" spans="1:8" ht="12" customHeight="1">
      <c r="A411" s="69"/>
      <c r="B411" s="7" t="s">
        <v>181</v>
      </c>
      <c r="C411" s="76"/>
      <c r="D411" s="76"/>
      <c r="E411" s="620"/>
      <c r="F411" s="181"/>
      <c r="G411" s="67"/>
      <c r="H411" s="67"/>
    </row>
    <row r="412" spans="1:8" ht="12" customHeight="1">
      <c r="A412" s="69"/>
      <c r="B412" s="84" t="s">
        <v>152</v>
      </c>
      <c r="C412" s="76"/>
      <c r="D412" s="76"/>
      <c r="E412" s="620"/>
      <c r="F412" s="467"/>
      <c r="G412" s="67"/>
      <c r="H412" s="67"/>
    </row>
    <row r="413" spans="1:8" ht="12" customHeight="1">
      <c r="A413" s="69"/>
      <c r="B413" s="10" t="s">
        <v>166</v>
      </c>
      <c r="C413" s="253"/>
      <c r="D413" s="253"/>
      <c r="E413" s="620"/>
      <c r="F413" s="181"/>
      <c r="G413" s="67"/>
      <c r="H413" s="67"/>
    </row>
    <row r="414" spans="1:8" ht="12" customHeight="1">
      <c r="A414" s="69"/>
      <c r="B414" s="10" t="s">
        <v>988</v>
      </c>
      <c r="C414" s="76"/>
      <c r="D414" s="76"/>
      <c r="E414" s="620"/>
      <c r="F414" s="186"/>
      <c r="G414" s="67"/>
      <c r="H414" s="67"/>
    </row>
    <row r="415" spans="1:8" ht="12" customHeight="1">
      <c r="A415" s="69"/>
      <c r="B415" s="10" t="s">
        <v>321</v>
      </c>
      <c r="C415" s="76">
        <v>2200</v>
      </c>
      <c r="D415" s="76">
        <v>7238</v>
      </c>
      <c r="E415" s="880">
        <f>SUM(D415/C415)</f>
        <v>3.29</v>
      </c>
      <c r="F415" s="186"/>
      <c r="G415" s="67"/>
      <c r="H415" s="67"/>
    </row>
    <row r="416" spans="1:8" ht="12" customHeight="1" thickBot="1">
      <c r="A416" s="69"/>
      <c r="B416" s="73" t="s">
        <v>153</v>
      </c>
      <c r="C416" s="76"/>
      <c r="D416" s="76"/>
      <c r="E416" s="854"/>
      <c r="F416" s="30"/>
      <c r="G416" s="67"/>
      <c r="H416" s="67"/>
    </row>
    <row r="417" spans="1:8" ht="12" customHeight="1" thickBot="1">
      <c r="A417" s="51"/>
      <c r="B417" s="56" t="s">
        <v>145</v>
      </c>
      <c r="C417" s="81">
        <f>SUM(C410:C416)</f>
        <v>2200</v>
      </c>
      <c r="D417" s="81">
        <f>SUM(D410:D416)</f>
        <v>7238</v>
      </c>
      <c r="E417" s="855">
        <f>SUM(D417/C417)</f>
        <v>3.29</v>
      </c>
      <c r="F417" s="182"/>
      <c r="G417" s="67"/>
      <c r="H417" s="67"/>
    </row>
    <row r="418" spans="1:8" ht="12" customHeight="1">
      <c r="A418" s="15">
        <v>3320</v>
      </c>
      <c r="B418" s="97" t="s">
        <v>80</v>
      </c>
      <c r="C418" s="98"/>
      <c r="D418" s="98"/>
      <c r="E418" s="620"/>
      <c r="F418" s="181"/>
      <c r="G418" s="67"/>
      <c r="H418" s="67"/>
    </row>
    <row r="419" spans="1:8" ht="12" customHeight="1">
      <c r="A419" s="69"/>
      <c r="B419" s="70" t="s">
        <v>975</v>
      </c>
      <c r="C419" s="76"/>
      <c r="D419" s="76"/>
      <c r="E419" s="620"/>
      <c r="F419" s="181"/>
      <c r="G419" s="67"/>
      <c r="H419" s="67"/>
    </row>
    <row r="420" spans="1:8" ht="12" customHeight="1">
      <c r="A420" s="69"/>
      <c r="B420" s="7" t="s">
        <v>181</v>
      </c>
      <c r="C420" s="76"/>
      <c r="D420" s="76"/>
      <c r="E420" s="620"/>
      <c r="F420" s="181"/>
      <c r="G420" s="67"/>
      <c r="H420" s="67"/>
    </row>
    <row r="421" spans="1:8" ht="12" customHeight="1">
      <c r="A421" s="69"/>
      <c r="B421" s="84" t="s">
        <v>152</v>
      </c>
      <c r="C421" s="76"/>
      <c r="D421" s="76"/>
      <c r="E421" s="620"/>
      <c r="F421" s="467"/>
      <c r="G421" s="67"/>
      <c r="H421" s="67"/>
    </row>
    <row r="422" spans="1:8" ht="12" customHeight="1">
      <c r="A422" s="69"/>
      <c r="B422" s="10" t="s">
        <v>166</v>
      </c>
      <c r="C422" s="253"/>
      <c r="D422" s="253"/>
      <c r="E422" s="620"/>
      <c r="F422" s="181"/>
      <c r="G422" s="67"/>
      <c r="H422" s="67"/>
    </row>
    <row r="423" spans="1:8" ht="12" customHeight="1">
      <c r="A423" s="69"/>
      <c r="B423" s="10" t="s">
        <v>988</v>
      </c>
      <c r="C423" s="76"/>
      <c r="D423" s="76"/>
      <c r="E423" s="620"/>
      <c r="F423" s="186"/>
      <c r="G423" s="67"/>
      <c r="H423" s="67"/>
    </row>
    <row r="424" spans="1:8" ht="12" customHeight="1">
      <c r="A424" s="69"/>
      <c r="B424" s="10" t="s">
        <v>321</v>
      </c>
      <c r="C424" s="76">
        <v>1114</v>
      </c>
      <c r="D424" s="76">
        <v>1114</v>
      </c>
      <c r="E424" s="621">
        <f>SUM(D424/C424)</f>
        <v>1</v>
      </c>
      <c r="F424" s="186"/>
      <c r="G424" s="67"/>
      <c r="H424" s="67"/>
    </row>
    <row r="425" spans="1:8" ht="12" customHeight="1" thickBot="1">
      <c r="A425" s="69"/>
      <c r="B425" s="73" t="s">
        <v>153</v>
      </c>
      <c r="C425" s="76"/>
      <c r="D425" s="76"/>
      <c r="E425" s="854"/>
      <c r="F425" s="30"/>
      <c r="G425" s="67"/>
      <c r="H425" s="67"/>
    </row>
    <row r="426" spans="1:8" ht="12" customHeight="1" thickBot="1">
      <c r="A426" s="51"/>
      <c r="B426" s="56" t="s">
        <v>145</v>
      </c>
      <c r="C426" s="81">
        <f>SUM(C419:C425)</f>
        <v>1114</v>
      </c>
      <c r="D426" s="81">
        <f>SUM(D419:D425)</f>
        <v>1114</v>
      </c>
      <c r="E426" s="855">
        <f>SUM(D426/C426)</f>
        <v>1</v>
      </c>
      <c r="F426" s="182"/>
      <c r="G426" s="67"/>
      <c r="H426" s="67"/>
    </row>
    <row r="427" spans="1:8" ht="12" customHeight="1">
      <c r="A427" s="15">
        <v>3322</v>
      </c>
      <c r="B427" s="97" t="s">
        <v>29</v>
      </c>
      <c r="C427" s="88"/>
      <c r="D427" s="88"/>
      <c r="E427" s="620"/>
      <c r="F427" s="181"/>
      <c r="G427" s="67"/>
      <c r="H427" s="67"/>
    </row>
    <row r="428" spans="1:8" ht="12" customHeight="1">
      <c r="A428" s="69"/>
      <c r="B428" s="70" t="s">
        <v>975</v>
      </c>
      <c r="C428" s="76"/>
      <c r="D428" s="76"/>
      <c r="E428" s="620"/>
      <c r="F428" s="181"/>
      <c r="G428" s="67"/>
      <c r="H428" s="67"/>
    </row>
    <row r="429" spans="1:8" ht="12" customHeight="1">
      <c r="A429" s="69"/>
      <c r="B429" s="7" t="s">
        <v>181</v>
      </c>
      <c r="C429" s="76"/>
      <c r="D429" s="76"/>
      <c r="E429" s="620"/>
      <c r="F429" s="467"/>
      <c r="G429" s="67"/>
      <c r="H429" s="67"/>
    </row>
    <row r="430" spans="1:8" ht="12" customHeight="1">
      <c r="A430" s="69"/>
      <c r="B430" s="84" t="s">
        <v>152</v>
      </c>
      <c r="C430" s="76">
        <v>100</v>
      </c>
      <c r="D430" s="76">
        <v>100</v>
      </c>
      <c r="E430" s="621">
        <f>SUM(D430/C430)</f>
        <v>1</v>
      </c>
      <c r="F430" s="181"/>
      <c r="G430" s="67"/>
      <c r="H430" s="67"/>
    </row>
    <row r="431" spans="1:8" ht="12" customHeight="1">
      <c r="A431" s="69"/>
      <c r="B431" s="10" t="s">
        <v>166</v>
      </c>
      <c r="C431" s="253"/>
      <c r="D431" s="253"/>
      <c r="E431" s="621"/>
      <c r="F431" s="181"/>
      <c r="G431" s="67"/>
      <c r="H431" s="67"/>
    </row>
    <row r="432" spans="1:8" ht="12" customHeight="1">
      <c r="A432" s="69"/>
      <c r="B432" s="10" t="s">
        <v>988</v>
      </c>
      <c r="C432" s="76"/>
      <c r="D432" s="76"/>
      <c r="E432" s="621"/>
      <c r="F432" s="186"/>
      <c r="G432" s="67"/>
      <c r="H432" s="67"/>
    </row>
    <row r="433" spans="1:8" ht="12" customHeight="1">
      <c r="A433" s="69"/>
      <c r="B433" s="10" t="s">
        <v>321</v>
      </c>
      <c r="C433" s="76">
        <v>6400</v>
      </c>
      <c r="D433" s="76">
        <v>6400</v>
      </c>
      <c r="E433" s="621">
        <f>SUM(D433/C433)</f>
        <v>1</v>
      </c>
      <c r="F433" s="218"/>
      <c r="G433" s="67"/>
      <c r="H433" s="67"/>
    </row>
    <row r="434" spans="1:8" ht="12" customHeight="1" thickBot="1">
      <c r="A434" s="69"/>
      <c r="B434" s="73" t="s">
        <v>153</v>
      </c>
      <c r="C434" s="76"/>
      <c r="D434" s="76"/>
      <c r="E434" s="854"/>
      <c r="F434" s="464"/>
      <c r="G434" s="67"/>
      <c r="H434" s="67"/>
    </row>
    <row r="435" spans="1:8" ht="12" customHeight="1" thickBot="1">
      <c r="A435" s="51"/>
      <c r="B435" s="56" t="s">
        <v>145</v>
      </c>
      <c r="C435" s="81">
        <f>SUM(C428:C434)</f>
        <v>6500</v>
      </c>
      <c r="D435" s="81">
        <f>SUM(D428:D434)</f>
        <v>6500</v>
      </c>
      <c r="E435" s="855">
        <f>SUM(D435/C435)</f>
        <v>1</v>
      </c>
      <c r="F435" s="182"/>
      <c r="G435" s="67"/>
      <c r="H435" s="67"/>
    </row>
    <row r="436" spans="1:8" ht="12" customHeight="1">
      <c r="A436" s="50">
        <v>3340</v>
      </c>
      <c r="B436" s="105" t="s">
        <v>397</v>
      </c>
      <c r="C436" s="98"/>
      <c r="D436" s="98"/>
      <c r="E436" s="620"/>
      <c r="F436" s="181"/>
      <c r="G436" s="67"/>
      <c r="H436" s="67"/>
    </row>
    <row r="437" spans="1:8" ht="12" customHeight="1">
      <c r="A437" s="15"/>
      <c r="B437" s="70" t="s">
        <v>975</v>
      </c>
      <c r="C437" s="45"/>
      <c r="D437" s="45"/>
      <c r="E437" s="620"/>
      <c r="F437" s="181"/>
      <c r="G437" s="67"/>
      <c r="H437" s="67"/>
    </row>
    <row r="438" spans="1:8" ht="12" customHeight="1">
      <c r="A438" s="15"/>
      <c r="B438" s="7" t="s">
        <v>181</v>
      </c>
      <c r="C438" s="45"/>
      <c r="D438" s="45"/>
      <c r="E438" s="620"/>
      <c r="F438" s="467"/>
      <c r="G438" s="67"/>
      <c r="H438" s="67"/>
    </row>
    <row r="439" spans="1:8" ht="12" customHeight="1">
      <c r="A439" s="85"/>
      <c r="B439" s="84" t="s">
        <v>152</v>
      </c>
      <c r="C439" s="162">
        <v>4000</v>
      </c>
      <c r="D439" s="162">
        <v>4000</v>
      </c>
      <c r="E439" s="621">
        <f>SUM(D439/C439)</f>
        <v>1</v>
      </c>
      <c r="F439" s="181"/>
      <c r="G439" s="67"/>
      <c r="H439" s="67"/>
    </row>
    <row r="440" spans="1:8" ht="12" customHeight="1">
      <c r="A440" s="15"/>
      <c r="B440" s="10" t="s">
        <v>102</v>
      </c>
      <c r="C440" s="45"/>
      <c r="D440" s="45"/>
      <c r="E440" s="620"/>
      <c r="F440" s="181"/>
      <c r="G440" s="67"/>
      <c r="H440" s="67"/>
    </row>
    <row r="441" spans="1:8" ht="12" customHeight="1">
      <c r="A441" s="15"/>
      <c r="B441" s="10" t="s">
        <v>988</v>
      </c>
      <c r="C441" s="45"/>
      <c r="D441" s="45"/>
      <c r="E441" s="620"/>
      <c r="F441" s="186"/>
      <c r="G441" s="67"/>
      <c r="H441" s="67"/>
    </row>
    <row r="442" spans="1:8" ht="12" customHeight="1" thickBot="1">
      <c r="A442" s="15"/>
      <c r="B442" s="73" t="s">
        <v>153</v>
      </c>
      <c r="C442" s="103"/>
      <c r="D442" s="103"/>
      <c r="E442" s="854"/>
      <c r="F442" s="30"/>
      <c r="G442" s="67"/>
      <c r="H442" s="67"/>
    </row>
    <row r="443" spans="1:8" ht="12" customHeight="1" thickBot="1">
      <c r="A443" s="79"/>
      <c r="B443" s="56" t="s">
        <v>145</v>
      </c>
      <c r="C443" s="81">
        <f>SUM(C437:C442)</f>
        <v>4000</v>
      </c>
      <c r="D443" s="81">
        <f>SUM(D437:D442)</f>
        <v>4000</v>
      </c>
      <c r="E443" s="855">
        <f>SUM(D443/C443)</f>
        <v>1</v>
      </c>
      <c r="F443" s="182"/>
      <c r="G443" s="67"/>
      <c r="H443" s="67"/>
    </row>
    <row r="444" spans="1:8" ht="12" customHeight="1">
      <c r="A444" s="50">
        <v>3341</v>
      </c>
      <c r="B444" s="105" t="s">
        <v>172</v>
      </c>
      <c r="C444" s="98"/>
      <c r="D444" s="98"/>
      <c r="E444" s="620"/>
      <c r="F444" s="181"/>
      <c r="G444" s="67"/>
      <c r="H444" s="67"/>
    </row>
    <row r="445" spans="1:8" ht="12" customHeight="1">
      <c r="A445" s="15"/>
      <c r="B445" s="70" t="s">
        <v>975</v>
      </c>
      <c r="C445" s="45"/>
      <c r="D445" s="45"/>
      <c r="E445" s="620"/>
      <c r="F445" s="181"/>
      <c r="G445" s="67"/>
      <c r="H445" s="67"/>
    </row>
    <row r="446" spans="1:8" ht="12" customHeight="1">
      <c r="A446" s="15"/>
      <c r="B446" s="7" t="s">
        <v>181</v>
      </c>
      <c r="C446" s="45"/>
      <c r="D446" s="45"/>
      <c r="E446" s="620"/>
      <c r="F446" s="467"/>
      <c r="G446" s="67"/>
      <c r="H446" s="67"/>
    </row>
    <row r="447" spans="1:8" ht="12" customHeight="1">
      <c r="A447" s="85"/>
      <c r="B447" s="84" t="s">
        <v>152</v>
      </c>
      <c r="C447" s="162">
        <v>1084</v>
      </c>
      <c r="D447" s="162">
        <v>1084</v>
      </c>
      <c r="E447" s="621">
        <f>SUM(D447/C447)</f>
        <v>1</v>
      </c>
      <c r="F447" s="181"/>
      <c r="G447" s="67"/>
      <c r="H447" s="67"/>
    </row>
    <row r="448" spans="1:8" ht="12" customHeight="1">
      <c r="A448" s="15"/>
      <c r="B448" s="10" t="s">
        <v>102</v>
      </c>
      <c r="C448" s="45"/>
      <c r="D448" s="45"/>
      <c r="E448" s="620"/>
      <c r="F448" s="181"/>
      <c r="G448" s="67"/>
      <c r="H448" s="67"/>
    </row>
    <row r="449" spans="1:8" ht="12" customHeight="1">
      <c r="A449" s="15"/>
      <c r="B449" s="10" t="s">
        <v>988</v>
      </c>
      <c r="C449" s="45"/>
      <c r="D449" s="45"/>
      <c r="E449" s="620"/>
      <c r="F449" s="186"/>
      <c r="G449" s="67"/>
      <c r="H449" s="67"/>
    </row>
    <row r="450" spans="1:8" ht="12" customHeight="1" thickBot="1">
      <c r="A450" s="15"/>
      <c r="B450" s="73" t="s">
        <v>153</v>
      </c>
      <c r="C450" s="103"/>
      <c r="D450" s="103"/>
      <c r="E450" s="854"/>
      <c r="F450" s="30"/>
      <c r="G450" s="67"/>
      <c r="H450" s="67"/>
    </row>
    <row r="451" spans="1:8" ht="12" customHeight="1" thickBot="1">
      <c r="A451" s="79"/>
      <c r="B451" s="56" t="s">
        <v>145</v>
      </c>
      <c r="C451" s="81">
        <f>SUM(C445:C450)</f>
        <v>1084</v>
      </c>
      <c r="D451" s="81">
        <f>SUM(D445:D450)</f>
        <v>1084</v>
      </c>
      <c r="E451" s="855">
        <f>SUM(D451/C451)</f>
        <v>1</v>
      </c>
      <c r="F451" s="182"/>
      <c r="G451" s="67"/>
      <c r="H451" s="67"/>
    </row>
    <row r="452" spans="1:8" ht="12" customHeight="1">
      <c r="A452" s="50">
        <v>3342</v>
      </c>
      <c r="B452" s="105" t="s">
        <v>173</v>
      </c>
      <c r="C452" s="98"/>
      <c r="D452" s="98"/>
      <c r="E452" s="620"/>
      <c r="F452" s="181"/>
      <c r="G452" s="67"/>
      <c r="H452" s="67"/>
    </row>
    <row r="453" spans="1:8" ht="12" customHeight="1">
      <c r="A453" s="15"/>
      <c r="B453" s="70" t="s">
        <v>975</v>
      </c>
      <c r="C453" s="45"/>
      <c r="D453" s="45"/>
      <c r="E453" s="620"/>
      <c r="F453" s="181"/>
      <c r="G453" s="67"/>
      <c r="H453" s="67"/>
    </row>
    <row r="454" spans="1:8" ht="12" customHeight="1">
      <c r="A454" s="15"/>
      <c r="B454" s="7" t="s">
        <v>181</v>
      </c>
      <c r="C454" s="45"/>
      <c r="D454" s="45"/>
      <c r="E454" s="620"/>
      <c r="F454" s="181"/>
      <c r="G454" s="67"/>
      <c r="H454" s="67"/>
    </row>
    <row r="455" spans="1:8" ht="12" customHeight="1">
      <c r="A455" s="85"/>
      <c r="B455" s="84" t="s">
        <v>152</v>
      </c>
      <c r="C455" s="162">
        <v>880</v>
      </c>
      <c r="D455" s="162">
        <v>880</v>
      </c>
      <c r="E455" s="621">
        <f>SUM(D455/C455)</f>
        <v>1</v>
      </c>
      <c r="F455" s="467"/>
      <c r="G455" s="67"/>
      <c r="H455" s="67"/>
    </row>
    <row r="456" spans="1:8" ht="12" customHeight="1">
      <c r="A456" s="15"/>
      <c r="B456" s="10" t="s">
        <v>102</v>
      </c>
      <c r="C456" s="45"/>
      <c r="D456" s="45"/>
      <c r="E456" s="620"/>
      <c r="F456" s="181"/>
      <c r="G456" s="67"/>
      <c r="H456" s="67"/>
    </row>
    <row r="457" spans="1:8" ht="12" customHeight="1">
      <c r="A457" s="15"/>
      <c r="B457" s="10" t="s">
        <v>988</v>
      </c>
      <c r="C457" s="45"/>
      <c r="D457" s="45"/>
      <c r="E457" s="620"/>
      <c r="F457" s="186"/>
      <c r="G457" s="67"/>
      <c r="H457" s="67"/>
    </row>
    <row r="458" spans="1:8" ht="12" customHeight="1" thickBot="1">
      <c r="A458" s="15"/>
      <c r="B458" s="73" t="s">
        <v>153</v>
      </c>
      <c r="C458" s="103"/>
      <c r="D458" s="103"/>
      <c r="E458" s="854"/>
      <c r="F458" s="30"/>
      <c r="G458" s="67"/>
      <c r="H458" s="67"/>
    </row>
    <row r="459" spans="1:8" ht="12" customHeight="1" thickBot="1">
      <c r="A459" s="79"/>
      <c r="B459" s="56" t="s">
        <v>145</v>
      </c>
      <c r="C459" s="81">
        <f>SUM(C453:C458)</f>
        <v>880</v>
      </c>
      <c r="D459" s="81">
        <f>SUM(D453:D458)</f>
        <v>880</v>
      </c>
      <c r="E459" s="855">
        <f>SUM(D459/C459)</f>
        <v>1</v>
      </c>
      <c r="F459" s="182"/>
      <c r="G459" s="67"/>
      <c r="H459" s="67"/>
    </row>
    <row r="460" spans="1:8" ht="12" customHeight="1">
      <c r="A460" s="50">
        <v>3343</v>
      </c>
      <c r="B460" s="105" t="s">
        <v>63</v>
      </c>
      <c r="C460" s="98"/>
      <c r="D460" s="98"/>
      <c r="E460" s="620"/>
      <c r="F460" s="181"/>
      <c r="G460" s="67"/>
      <c r="H460" s="67"/>
    </row>
    <row r="461" spans="1:8" ht="12" customHeight="1">
      <c r="A461" s="15"/>
      <c r="B461" s="70" t="s">
        <v>975</v>
      </c>
      <c r="C461" s="45"/>
      <c r="D461" s="45"/>
      <c r="E461" s="620"/>
      <c r="F461" s="181"/>
      <c r="G461" s="67"/>
      <c r="H461" s="67"/>
    </row>
    <row r="462" spans="1:8" ht="12" customHeight="1">
      <c r="A462" s="15"/>
      <c r="B462" s="7" t="s">
        <v>181</v>
      </c>
      <c r="C462" s="45"/>
      <c r="D462" s="45"/>
      <c r="E462" s="620"/>
      <c r="F462" s="181"/>
      <c r="G462" s="67"/>
      <c r="H462" s="67"/>
    </row>
    <row r="463" spans="1:8" ht="12" customHeight="1">
      <c r="A463" s="85"/>
      <c r="B463" s="84" t="s">
        <v>152</v>
      </c>
      <c r="C463" s="162">
        <v>1000</v>
      </c>
      <c r="D463" s="162">
        <v>1000</v>
      </c>
      <c r="E463" s="621">
        <f>SUM(D463/C463)</f>
        <v>1</v>
      </c>
      <c r="F463" s="181"/>
      <c r="G463" s="67"/>
      <c r="H463" s="67"/>
    </row>
    <row r="464" spans="1:8" ht="12" customHeight="1">
      <c r="A464" s="15"/>
      <c r="B464" s="10" t="s">
        <v>166</v>
      </c>
      <c r="C464" s="45"/>
      <c r="D464" s="45"/>
      <c r="E464" s="620"/>
      <c r="F464" s="181"/>
      <c r="G464" s="67"/>
      <c r="H464" s="67"/>
    </row>
    <row r="465" spans="1:8" ht="12" customHeight="1">
      <c r="A465" s="15"/>
      <c r="B465" s="10" t="s">
        <v>988</v>
      </c>
      <c r="C465" s="45"/>
      <c r="D465" s="45"/>
      <c r="E465" s="620"/>
      <c r="F465" s="186"/>
      <c r="G465" s="67"/>
      <c r="H465" s="67"/>
    </row>
    <row r="466" spans="1:8" ht="12" customHeight="1" thickBot="1">
      <c r="A466" s="15"/>
      <c r="B466" s="73" t="s">
        <v>153</v>
      </c>
      <c r="C466" s="103"/>
      <c r="D466" s="103"/>
      <c r="E466" s="854"/>
      <c r="F466" s="30"/>
      <c r="G466" s="67"/>
      <c r="H466" s="67"/>
    </row>
    <row r="467" spans="1:8" ht="12" customHeight="1" thickBot="1">
      <c r="A467" s="79"/>
      <c r="B467" s="56" t="s">
        <v>145</v>
      </c>
      <c r="C467" s="81">
        <f>SUM(C461:C466)</f>
        <v>1000</v>
      </c>
      <c r="D467" s="81">
        <f>SUM(D461:D466)</f>
        <v>1000</v>
      </c>
      <c r="E467" s="855">
        <f>SUM(D467/C467)</f>
        <v>1</v>
      </c>
      <c r="F467" s="182"/>
      <c r="G467" s="67"/>
      <c r="H467" s="67"/>
    </row>
    <row r="468" spans="1:8" ht="12" customHeight="1">
      <c r="A468" s="15">
        <v>3344</v>
      </c>
      <c r="B468" s="75" t="s">
        <v>140</v>
      </c>
      <c r="C468" s="82"/>
      <c r="D468" s="82"/>
      <c r="E468" s="620"/>
      <c r="F468" s="181"/>
      <c r="G468" s="67"/>
      <c r="H468" s="67"/>
    </row>
    <row r="469" spans="1:8" ht="12" customHeight="1">
      <c r="A469" s="15"/>
      <c r="B469" s="73" t="s">
        <v>975</v>
      </c>
      <c r="C469" s="45"/>
      <c r="D469" s="45"/>
      <c r="E469" s="620"/>
      <c r="F469" s="181"/>
      <c r="G469" s="67"/>
      <c r="H469" s="67"/>
    </row>
    <row r="470" spans="1:8" ht="12" customHeight="1">
      <c r="A470" s="15"/>
      <c r="B470" s="7" t="s">
        <v>181</v>
      </c>
      <c r="C470" s="45"/>
      <c r="D470" s="45"/>
      <c r="E470" s="620"/>
      <c r="F470" s="181"/>
      <c r="G470" s="67"/>
      <c r="H470" s="67"/>
    </row>
    <row r="471" spans="1:8" ht="12" customHeight="1">
      <c r="A471" s="171"/>
      <c r="B471" s="169" t="s">
        <v>152</v>
      </c>
      <c r="C471" s="162">
        <v>1027</v>
      </c>
      <c r="D471" s="162">
        <v>1027</v>
      </c>
      <c r="E471" s="621">
        <f>SUM(D471/C471)</f>
        <v>1</v>
      </c>
      <c r="F471" s="467"/>
      <c r="G471" s="67"/>
      <c r="H471" s="67"/>
    </row>
    <row r="472" spans="1:8" ht="12" customHeight="1">
      <c r="A472" s="171"/>
      <c r="B472" s="10" t="s">
        <v>166</v>
      </c>
      <c r="C472" s="45"/>
      <c r="D472" s="45"/>
      <c r="E472" s="620"/>
      <c r="F472" s="181"/>
      <c r="G472" s="67"/>
      <c r="H472" s="67"/>
    </row>
    <row r="473" spans="1:8" ht="12" customHeight="1">
      <c r="A473" s="15"/>
      <c r="B473" s="7" t="s">
        <v>988</v>
      </c>
      <c r="C473" s="45"/>
      <c r="D473" s="45"/>
      <c r="E473" s="620"/>
      <c r="F473" s="186"/>
      <c r="G473" s="67"/>
      <c r="H473" s="67"/>
    </row>
    <row r="474" spans="1:8" ht="12" customHeight="1" thickBot="1">
      <c r="A474" s="15"/>
      <c r="B474" s="96" t="s">
        <v>153</v>
      </c>
      <c r="C474" s="46"/>
      <c r="D474" s="46"/>
      <c r="E474" s="854"/>
      <c r="F474" s="30"/>
      <c r="G474" s="67"/>
      <c r="H474" s="67"/>
    </row>
    <row r="475" spans="1:8" ht="12" customHeight="1" thickBot="1">
      <c r="A475" s="51"/>
      <c r="B475" s="62" t="s">
        <v>145</v>
      </c>
      <c r="C475" s="104">
        <f>SUM(C469:C474)</f>
        <v>1027</v>
      </c>
      <c r="D475" s="104">
        <f>SUM(D469:D474)</f>
        <v>1027</v>
      </c>
      <c r="E475" s="855">
        <f>SUM(D475/C475)</f>
        <v>1</v>
      </c>
      <c r="F475" s="182"/>
      <c r="G475" s="67"/>
      <c r="H475" s="67"/>
    </row>
    <row r="476" spans="1:8" ht="12" customHeight="1">
      <c r="A476" s="15">
        <v>3345</v>
      </c>
      <c r="B476" s="72" t="s">
        <v>64</v>
      </c>
      <c r="C476" s="98"/>
      <c r="D476" s="98"/>
      <c r="E476" s="620"/>
      <c r="F476" s="4"/>
      <c r="G476" s="67"/>
      <c r="H476" s="67"/>
    </row>
    <row r="477" spans="1:8" ht="12" customHeight="1">
      <c r="A477" s="15"/>
      <c r="B477" s="70" t="s">
        <v>975</v>
      </c>
      <c r="C477" s="45"/>
      <c r="D477" s="45"/>
      <c r="E477" s="620"/>
      <c r="F477" s="5"/>
      <c r="G477" s="67"/>
      <c r="H477" s="67"/>
    </row>
    <row r="478" spans="1:8" ht="12" customHeight="1">
      <c r="A478" s="15"/>
      <c r="B478" s="7" t="s">
        <v>181</v>
      </c>
      <c r="C478" s="45"/>
      <c r="D478" s="45"/>
      <c r="E478" s="620"/>
      <c r="F478" s="5"/>
      <c r="G478" s="67"/>
      <c r="H478" s="67"/>
    </row>
    <row r="479" spans="1:8" ht="12" customHeight="1">
      <c r="A479" s="15"/>
      <c r="B479" s="84" t="s">
        <v>152</v>
      </c>
      <c r="C479" s="162">
        <v>300</v>
      </c>
      <c r="D479" s="162">
        <v>300</v>
      </c>
      <c r="E479" s="621">
        <f>SUM(D479/C479)</f>
        <v>1</v>
      </c>
      <c r="F479" s="467"/>
      <c r="G479" s="67"/>
      <c r="H479" s="67"/>
    </row>
    <row r="480" spans="1:8" ht="12" customHeight="1">
      <c r="A480" s="15"/>
      <c r="B480" s="10" t="s">
        <v>166</v>
      </c>
      <c r="C480" s="45"/>
      <c r="D480" s="45"/>
      <c r="E480" s="620"/>
      <c r="F480" s="5"/>
      <c r="G480" s="67"/>
      <c r="H480" s="67"/>
    </row>
    <row r="481" spans="1:8" ht="12" customHeight="1">
      <c r="A481" s="15"/>
      <c r="B481" s="10" t="s">
        <v>988</v>
      </c>
      <c r="C481" s="45"/>
      <c r="D481" s="45"/>
      <c r="E481" s="620"/>
      <c r="F481" s="5"/>
      <c r="G481" s="67"/>
      <c r="H481" s="67"/>
    </row>
    <row r="482" spans="1:8" ht="12" customHeight="1" thickBot="1">
      <c r="A482" s="15"/>
      <c r="B482" s="73" t="s">
        <v>153</v>
      </c>
      <c r="C482" s="46"/>
      <c r="D482" s="46"/>
      <c r="E482" s="854"/>
      <c r="F482" s="30"/>
      <c r="G482" s="67"/>
      <c r="H482" s="67"/>
    </row>
    <row r="483" spans="1:8" ht="12" customHeight="1" thickBot="1">
      <c r="A483" s="51"/>
      <c r="B483" s="56" t="s">
        <v>145</v>
      </c>
      <c r="C483" s="104">
        <f>SUM(C479:C482)</f>
        <v>300</v>
      </c>
      <c r="D483" s="104">
        <f>SUM(D479:D482)</f>
        <v>300</v>
      </c>
      <c r="E483" s="855">
        <f>SUM(D483/C483)</f>
        <v>1</v>
      </c>
      <c r="F483" s="182"/>
      <c r="G483" s="67"/>
      <c r="H483" s="67"/>
    </row>
    <row r="484" spans="1:8" ht="12" customHeight="1">
      <c r="A484" s="15">
        <v>3346</v>
      </c>
      <c r="B484" s="102" t="s">
        <v>982</v>
      </c>
      <c r="C484" s="98"/>
      <c r="D484" s="98"/>
      <c r="E484" s="620"/>
      <c r="F484" s="181"/>
      <c r="G484" s="67"/>
      <c r="H484" s="67"/>
    </row>
    <row r="485" spans="1:8" ht="12" customHeight="1">
      <c r="A485" s="69"/>
      <c r="B485" s="70" t="s">
        <v>975</v>
      </c>
      <c r="C485" s="88"/>
      <c r="D485" s="88"/>
      <c r="E485" s="620"/>
      <c r="F485" s="181"/>
      <c r="G485" s="67"/>
      <c r="H485" s="67"/>
    </row>
    <row r="486" spans="1:8" ht="12" customHeight="1">
      <c r="A486" s="69"/>
      <c r="B486" s="7" t="s">
        <v>181</v>
      </c>
      <c r="C486" s="45"/>
      <c r="D486" s="45"/>
      <c r="E486" s="620"/>
      <c r="F486" s="181"/>
      <c r="G486" s="67"/>
      <c r="H486" s="67"/>
    </row>
    <row r="487" spans="1:8" ht="12" customHeight="1">
      <c r="A487" s="69"/>
      <c r="B487" s="84" t="s">
        <v>152</v>
      </c>
      <c r="C487" s="162">
        <v>3733</v>
      </c>
      <c r="D487" s="162">
        <v>3733</v>
      </c>
      <c r="E487" s="621">
        <f>SUM(D487/C487)</f>
        <v>1</v>
      </c>
      <c r="F487" s="467"/>
      <c r="G487" s="67"/>
      <c r="H487" s="67"/>
    </row>
    <row r="488" spans="1:8" ht="12" customHeight="1">
      <c r="A488" s="69"/>
      <c r="B488" s="10" t="s">
        <v>166</v>
      </c>
      <c r="C488" s="45"/>
      <c r="D488" s="45"/>
      <c r="E488" s="620"/>
      <c r="F488" s="181"/>
      <c r="G488" s="67"/>
      <c r="H488" s="67"/>
    </row>
    <row r="489" spans="1:8" ht="12" customHeight="1">
      <c r="A489" s="69"/>
      <c r="B489" s="10" t="s">
        <v>988</v>
      </c>
      <c r="C489" s="45"/>
      <c r="D489" s="45"/>
      <c r="E489" s="620"/>
      <c r="F489" s="186"/>
      <c r="G489" s="67"/>
      <c r="H489" s="67"/>
    </row>
    <row r="490" spans="1:8" ht="12" customHeight="1" thickBot="1">
      <c r="A490" s="69"/>
      <c r="B490" s="73" t="s">
        <v>153</v>
      </c>
      <c r="C490" s="103"/>
      <c r="D490" s="103"/>
      <c r="E490" s="854"/>
      <c r="F490" s="30"/>
      <c r="G490" s="67"/>
      <c r="H490" s="67"/>
    </row>
    <row r="491" spans="1:8" ht="12" customHeight="1" thickBot="1">
      <c r="A491" s="51"/>
      <c r="B491" s="56" t="s">
        <v>145</v>
      </c>
      <c r="C491" s="81">
        <f>SUM(C487:C490)</f>
        <v>3733</v>
      </c>
      <c r="D491" s="81">
        <f>SUM(D487:D490)</f>
        <v>3733</v>
      </c>
      <c r="E491" s="855">
        <f>SUM(D491/C491)</f>
        <v>1</v>
      </c>
      <c r="F491" s="182"/>
      <c r="G491" s="67"/>
      <c r="H491" s="67"/>
    </row>
    <row r="492" spans="1:8" ht="12" customHeight="1">
      <c r="A492" s="15">
        <v>3347</v>
      </c>
      <c r="B492" s="102" t="s">
        <v>983</v>
      </c>
      <c r="C492" s="98"/>
      <c r="D492" s="98"/>
      <c r="E492" s="620"/>
      <c r="F492" s="181"/>
      <c r="G492" s="67"/>
      <c r="H492" s="67"/>
    </row>
    <row r="493" spans="1:8" ht="12" customHeight="1">
      <c r="A493" s="69"/>
      <c r="B493" s="70" t="s">
        <v>975</v>
      </c>
      <c r="C493" s="88"/>
      <c r="D493" s="88"/>
      <c r="E493" s="620"/>
      <c r="F493" s="181"/>
      <c r="G493" s="67"/>
      <c r="H493" s="67"/>
    </row>
    <row r="494" spans="1:8" ht="12" customHeight="1">
      <c r="A494" s="69"/>
      <c r="B494" s="7" t="s">
        <v>181</v>
      </c>
      <c r="C494" s="45"/>
      <c r="D494" s="45"/>
      <c r="E494" s="620"/>
      <c r="F494" s="181"/>
      <c r="G494" s="67"/>
      <c r="H494" s="67"/>
    </row>
    <row r="495" spans="1:8" ht="12" customHeight="1">
      <c r="A495" s="69"/>
      <c r="B495" s="84" t="s">
        <v>152</v>
      </c>
      <c r="C495" s="162">
        <v>2000</v>
      </c>
      <c r="D495" s="162">
        <v>2000</v>
      </c>
      <c r="E495" s="621">
        <f>SUM(D495/C495)</f>
        <v>1</v>
      </c>
      <c r="F495" s="467"/>
      <c r="G495" s="67"/>
      <c r="H495" s="67"/>
    </row>
    <row r="496" spans="1:8" ht="12" customHeight="1">
      <c r="A496" s="69"/>
      <c r="B496" s="10" t="s">
        <v>166</v>
      </c>
      <c r="C496" s="45"/>
      <c r="D496" s="45"/>
      <c r="E496" s="620"/>
      <c r="F496" s="181"/>
      <c r="G496" s="67"/>
      <c r="H496" s="67"/>
    </row>
    <row r="497" spans="1:8" ht="12" customHeight="1">
      <c r="A497" s="69"/>
      <c r="B497" s="10" t="s">
        <v>988</v>
      </c>
      <c r="C497" s="45"/>
      <c r="D497" s="45"/>
      <c r="E497" s="620"/>
      <c r="F497" s="186"/>
      <c r="G497" s="67"/>
      <c r="H497" s="67"/>
    </row>
    <row r="498" spans="1:8" ht="12" customHeight="1" thickBot="1">
      <c r="A498" s="69"/>
      <c r="B498" s="73" t="s">
        <v>153</v>
      </c>
      <c r="C498" s="103"/>
      <c r="D498" s="103"/>
      <c r="E498" s="854"/>
      <c r="F498" s="30"/>
      <c r="G498" s="67"/>
      <c r="H498" s="67"/>
    </row>
    <row r="499" spans="1:8" ht="12" customHeight="1" thickBot="1">
      <c r="A499" s="51"/>
      <c r="B499" s="56" t="s">
        <v>145</v>
      </c>
      <c r="C499" s="81">
        <f>SUM(C495:C498)</f>
        <v>2000</v>
      </c>
      <c r="D499" s="81">
        <f>SUM(D495:D498)</f>
        <v>2000</v>
      </c>
      <c r="E499" s="855">
        <f>SUM(D499/C499)</f>
        <v>1</v>
      </c>
      <c r="F499" s="182"/>
      <c r="G499" s="67"/>
      <c r="H499" s="67"/>
    </row>
    <row r="500" spans="1:8" ht="12" customHeight="1">
      <c r="A500" s="15">
        <v>3348</v>
      </c>
      <c r="B500" s="102" t="s">
        <v>98</v>
      </c>
      <c r="C500" s="98"/>
      <c r="D500" s="98"/>
      <c r="E500" s="620"/>
      <c r="F500" s="181"/>
      <c r="G500" s="67"/>
      <c r="H500" s="67"/>
    </row>
    <row r="501" spans="1:8" ht="12" customHeight="1">
      <c r="A501" s="69"/>
      <c r="B501" s="70" t="s">
        <v>975</v>
      </c>
      <c r="C501" s="88"/>
      <c r="D501" s="88"/>
      <c r="E501" s="620"/>
      <c r="F501" s="181"/>
      <c r="G501" s="67"/>
      <c r="H501" s="67"/>
    </row>
    <row r="502" spans="1:8" ht="12" customHeight="1">
      <c r="A502" s="69"/>
      <c r="B502" s="7" t="s">
        <v>181</v>
      </c>
      <c r="C502" s="45"/>
      <c r="D502" s="45"/>
      <c r="E502" s="620"/>
      <c r="F502" s="181"/>
      <c r="G502" s="67"/>
      <c r="H502" s="67"/>
    </row>
    <row r="503" spans="1:8" ht="12" customHeight="1">
      <c r="A503" s="69"/>
      <c r="B503" s="84" t="s">
        <v>152</v>
      </c>
      <c r="C503" s="162">
        <v>400</v>
      </c>
      <c r="D503" s="162">
        <v>400</v>
      </c>
      <c r="E503" s="621">
        <f>SUM(D503/C503)</f>
        <v>1</v>
      </c>
      <c r="F503" s="181"/>
      <c r="G503" s="67"/>
      <c r="H503" s="67"/>
    </row>
    <row r="504" spans="1:8" ht="12" customHeight="1">
      <c r="A504" s="69"/>
      <c r="B504" s="10" t="s">
        <v>166</v>
      </c>
      <c r="C504" s="45"/>
      <c r="D504" s="45"/>
      <c r="E504" s="620"/>
      <c r="F504" s="181"/>
      <c r="G504" s="67"/>
      <c r="H504" s="67"/>
    </row>
    <row r="505" spans="1:8" ht="12" customHeight="1">
      <c r="A505" s="69"/>
      <c r="B505" s="10" t="s">
        <v>988</v>
      </c>
      <c r="C505" s="45"/>
      <c r="D505" s="45"/>
      <c r="E505" s="620"/>
      <c r="F505" s="186"/>
      <c r="G505" s="67"/>
      <c r="H505" s="67"/>
    </row>
    <row r="506" spans="1:8" ht="12" customHeight="1" thickBot="1">
      <c r="A506" s="69"/>
      <c r="B506" s="73" t="s">
        <v>153</v>
      </c>
      <c r="C506" s="103"/>
      <c r="D506" s="103"/>
      <c r="E506" s="854"/>
      <c r="F506" s="30"/>
      <c r="G506" s="67"/>
      <c r="H506" s="67"/>
    </row>
    <row r="507" spans="1:8" ht="12" customHeight="1" thickBot="1">
      <c r="A507" s="51"/>
      <c r="B507" s="56" t="s">
        <v>145</v>
      </c>
      <c r="C507" s="81">
        <f>SUM(C503:C506)</f>
        <v>400</v>
      </c>
      <c r="D507" s="81">
        <f>SUM(D503:D506)</f>
        <v>400</v>
      </c>
      <c r="E507" s="855">
        <f>SUM(D507/C507)</f>
        <v>1</v>
      </c>
      <c r="F507" s="182"/>
      <c r="G507" s="67"/>
      <c r="H507" s="67"/>
    </row>
    <row r="508" spans="1:8" ht="12" customHeight="1">
      <c r="A508" s="68">
        <v>3350</v>
      </c>
      <c r="B508" s="97" t="s">
        <v>171</v>
      </c>
      <c r="C508" s="88"/>
      <c r="D508" s="88"/>
      <c r="E508" s="620"/>
      <c r="F508" s="181"/>
      <c r="G508" s="67"/>
      <c r="H508" s="67"/>
    </row>
    <row r="509" spans="1:8" ht="12" customHeight="1">
      <c r="A509" s="69"/>
      <c r="B509" s="70" t="s">
        <v>975</v>
      </c>
      <c r="C509" s="76"/>
      <c r="D509" s="76"/>
      <c r="E509" s="620"/>
      <c r="F509" s="181"/>
      <c r="G509" s="67"/>
      <c r="H509" s="67"/>
    </row>
    <row r="510" spans="1:8" ht="12" customHeight="1">
      <c r="A510" s="69"/>
      <c r="B510" s="7" t="s">
        <v>181</v>
      </c>
      <c r="C510" s="76"/>
      <c r="D510" s="76"/>
      <c r="E510" s="620"/>
      <c r="F510" s="181"/>
      <c r="G510" s="67"/>
      <c r="H510" s="67"/>
    </row>
    <row r="511" spans="1:8" ht="12" customHeight="1">
      <c r="A511" s="69"/>
      <c r="B511" s="84" t="s">
        <v>152</v>
      </c>
      <c r="C511" s="253">
        <v>1000</v>
      </c>
      <c r="D511" s="253">
        <v>1427</v>
      </c>
      <c r="E511" s="621">
        <f>SUM(D511/C511)</f>
        <v>1.427</v>
      </c>
      <c r="F511" s="181"/>
      <c r="G511" s="67"/>
      <c r="H511" s="67"/>
    </row>
    <row r="512" spans="1:8" ht="12" customHeight="1">
      <c r="A512" s="69"/>
      <c r="B512" s="10" t="s">
        <v>166</v>
      </c>
      <c r="C512" s="76"/>
      <c r="D512" s="76"/>
      <c r="E512" s="620"/>
      <c r="F512" s="181"/>
      <c r="G512" s="67"/>
      <c r="H512" s="67"/>
    </row>
    <row r="513" spans="1:8" ht="12" customHeight="1">
      <c r="A513" s="69"/>
      <c r="B513" s="10" t="s">
        <v>988</v>
      </c>
      <c r="C513" s="76"/>
      <c r="D513" s="76"/>
      <c r="E513" s="620"/>
      <c r="F513" s="186"/>
      <c r="G513" s="67"/>
      <c r="H513" s="67"/>
    </row>
    <row r="514" spans="1:8" ht="12" customHeight="1" thickBot="1">
      <c r="A514" s="69"/>
      <c r="B514" s="73" t="s">
        <v>153</v>
      </c>
      <c r="C514" s="76"/>
      <c r="D514" s="76"/>
      <c r="E514" s="854"/>
      <c r="F514" s="30"/>
      <c r="G514" s="67"/>
      <c r="H514" s="67"/>
    </row>
    <row r="515" spans="1:8" ht="12.75" thickBot="1">
      <c r="A515" s="51"/>
      <c r="B515" s="56" t="s">
        <v>145</v>
      </c>
      <c r="C515" s="81">
        <f>SUM(C509:C514)</f>
        <v>1000</v>
      </c>
      <c r="D515" s="81">
        <f>SUM(D509:D514)</f>
        <v>1427</v>
      </c>
      <c r="E515" s="855">
        <f>SUM(D515/C515)</f>
        <v>1.427</v>
      </c>
      <c r="F515" s="182"/>
      <c r="G515" s="67"/>
      <c r="H515" s="67"/>
    </row>
    <row r="516" spans="1:8" ht="12">
      <c r="A516" s="15">
        <v>3352</v>
      </c>
      <c r="B516" s="102" t="s">
        <v>987</v>
      </c>
      <c r="C516" s="88"/>
      <c r="D516" s="88"/>
      <c r="E516" s="620"/>
      <c r="F516" s="181"/>
      <c r="G516" s="67"/>
      <c r="H516" s="67"/>
    </row>
    <row r="517" spans="1:8" ht="12">
      <c r="A517" s="69"/>
      <c r="B517" s="70" t="s">
        <v>975</v>
      </c>
      <c r="C517" s="76"/>
      <c r="D517" s="76"/>
      <c r="E517" s="620"/>
      <c r="F517" s="181"/>
      <c r="G517" s="67"/>
      <c r="H517" s="67"/>
    </row>
    <row r="518" spans="1:8" ht="12">
      <c r="A518" s="69"/>
      <c r="B518" s="7" t="s">
        <v>181</v>
      </c>
      <c r="C518" s="76"/>
      <c r="D518" s="76"/>
      <c r="E518" s="620"/>
      <c r="F518" s="181"/>
      <c r="G518" s="67"/>
      <c r="H518" s="67"/>
    </row>
    <row r="519" spans="1:8" ht="12">
      <c r="A519" s="69"/>
      <c r="B519" s="84" t="s">
        <v>152</v>
      </c>
      <c r="C519" s="76"/>
      <c r="D519" s="76"/>
      <c r="E519" s="620"/>
      <c r="F519" s="181"/>
      <c r="G519" s="67"/>
      <c r="H519" s="67"/>
    </row>
    <row r="520" spans="1:8" ht="12">
      <c r="A520" s="69"/>
      <c r="B520" s="10" t="s">
        <v>166</v>
      </c>
      <c r="C520" s="253">
        <v>14500</v>
      </c>
      <c r="D520" s="253">
        <v>11250</v>
      </c>
      <c r="E520" s="621">
        <f>SUM(D520/C520)</f>
        <v>0.7758620689655172</v>
      </c>
      <c r="F520" s="181"/>
      <c r="G520" s="67"/>
      <c r="H520" s="67"/>
    </row>
    <row r="521" spans="1:8" ht="12">
      <c r="A521" s="69"/>
      <c r="B521" s="10" t="s">
        <v>988</v>
      </c>
      <c r="C521" s="76"/>
      <c r="D521" s="76"/>
      <c r="E521" s="620"/>
      <c r="F521" s="186"/>
      <c r="G521" s="67"/>
      <c r="H521" s="67"/>
    </row>
    <row r="522" spans="1:8" ht="12.75" thickBot="1">
      <c r="A522" s="69"/>
      <c r="B522" s="73" t="s">
        <v>153</v>
      </c>
      <c r="C522" s="76"/>
      <c r="D522" s="76"/>
      <c r="E522" s="854"/>
      <c r="F522" s="30"/>
      <c r="G522" s="67"/>
      <c r="H522" s="67"/>
    </row>
    <row r="523" spans="1:8" ht="12.75" thickBot="1">
      <c r="A523" s="51"/>
      <c r="B523" s="56" t="s">
        <v>145</v>
      </c>
      <c r="C523" s="81">
        <f>SUM(C517:C522)</f>
        <v>14500</v>
      </c>
      <c r="D523" s="81">
        <f>SUM(D517:D522)</f>
        <v>11250</v>
      </c>
      <c r="E523" s="855">
        <f>SUM(D523/C523)</f>
        <v>0.7758620689655172</v>
      </c>
      <c r="F523" s="182"/>
      <c r="G523" s="67"/>
      <c r="H523" s="67"/>
    </row>
    <row r="524" spans="1:8" ht="12">
      <c r="A524" s="874">
        <v>3353</v>
      </c>
      <c r="B524" s="857" t="s">
        <v>30</v>
      </c>
      <c r="C524" s="858"/>
      <c r="D524" s="858"/>
      <c r="E524" s="859"/>
      <c r="F524" s="881"/>
      <c r="G524" s="67"/>
      <c r="H524" s="67"/>
    </row>
    <row r="525" spans="1:8" ht="12">
      <c r="A525" s="150"/>
      <c r="B525" s="861" t="s">
        <v>975</v>
      </c>
      <c r="C525" s="862"/>
      <c r="D525" s="862">
        <v>120</v>
      </c>
      <c r="E525" s="859"/>
      <c r="F525" s="881"/>
      <c r="G525" s="67"/>
      <c r="H525" s="67"/>
    </row>
    <row r="526" spans="1:8" ht="12">
      <c r="A526" s="150"/>
      <c r="B526" s="864" t="s">
        <v>181</v>
      </c>
      <c r="C526" s="862"/>
      <c r="D526" s="862">
        <v>29</v>
      </c>
      <c r="E526" s="859"/>
      <c r="F526" s="881"/>
      <c r="G526" s="67"/>
      <c r="H526" s="67"/>
    </row>
    <row r="527" spans="1:8" ht="12">
      <c r="A527" s="150"/>
      <c r="B527" s="865" t="s">
        <v>152</v>
      </c>
      <c r="C527" s="862"/>
      <c r="D527" s="862">
        <v>495</v>
      </c>
      <c r="E527" s="859"/>
      <c r="F527" s="881"/>
      <c r="G527" s="67"/>
      <c r="H527" s="67"/>
    </row>
    <row r="528" spans="1:8" ht="12">
      <c r="A528" s="150"/>
      <c r="B528" s="866" t="s">
        <v>166</v>
      </c>
      <c r="C528" s="862"/>
      <c r="D528" s="862"/>
      <c r="E528" s="859"/>
      <c r="F528" s="881"/>
      <c r="G528" s="67"/>
      <c r="H528" s="67"/>
    </row>
    <row r="529" spans="1:8" ht="12">
      <c r="A529" s="150"/>
      <c r="B529" s="866" t="s">
        <v>988</v>
      </c>
      <c r="C529" s="862"/>
      <c r="D529" s="862"/>
      <c r="E529" s="859"/>
      <c r="F529" s="882"/>
      <c r="G529" s="67"/>
      <c r="H529" s="67"/>
    </row>
    <row r="530" spans="1:8" ht="12.75" thickBot="1">
      <c r="A530" s="150"/>
      <c r="B530" s="867" t="s">
        <v>153</v>
      </c>
      <c r="C530" s="862"/>
      <c r="D530" s="862"/>
      <c r="E530" s="868"/>
      <c r="F530" s="883"/>
      <c r="G530" s="67"/>
      <c r="H530" s="67"/>
    </row>
    <row r="531" spans="1:8" ht="12.75" thickBot="1">
      <c r="A531" s="869"/>
      <c r="B531" s="870" t="s">
        <v>145</v>
      </c>
      <c r="C531" s="871">
        <f>SUM(C525:C530)</f>
        <v>0</v>
      </c>
      <c r="D531" s="871">
        <f>SUM(D525:D530)</f>
        <v>644</v>
      </c>
      <c r="E531" s="873"/>
      <c r="F531" s="884"/>
      <c r="G531" s="67"/>
      <c r="H531" s="67"/>
    </row>
    <row r="532" spans="1:8" ht="12">
      <c r="A532" s="15">
        <v>3354</v>
      </c>
      <c r="B532" s="102" t="s">
        <v>582</v>
      </c>
      <c r="C532" s="88"/>
      <c r="D532" s="88"/>
      <c r="E532" s="620"/>
      <c r="F532" s="181"/>
      <c r="G532" s="67"/>
      <c r="H532" s="67"/>
    </row>
    <row r="533" spans="1:8" ht="12">
      <c r="A533" s="69"/>
      <c r="B533" s="70" t="s">
        <v>975</v>
      </c>
      <c r="C533" s="76"/>
      <c r="D533" s="76"/>
      <c r="E533" s="620"/>
      <c r="F533" s="181"/>
      <c r="G533" s="67"/>
      <c r="H533" s="67"/>
    </row>
    <row r="534" spans="1:8" ht="12">
      <c r="A534" s="69"/>
      <c r="B534" s="7" t="s">
        <v>181</v>
      </c>
      <c r="C534" s="76"/>
      <c r="D534" s="76"/>
      <c r="E534" s="620"/>
      <c r="F534" s="181"/>
      <c r="G534" s="67"/>
      <c r="H534" s="67"/>
    </row>
    <row r="535" spans="1:8" ht="12">
      <c r="A535" s="69"/>
      <c r="B535" s="84" t="s">
        <v>152</v>
      </c>
      <c r="C535" s="76"/>
      <c r="D535" s="76"/>
      <c r="E535" s="620"/>
      <c r="F535" s="181"/>
      <c r="G535" s="67"/>
      <c r="H535" s="67"/>
    </row>
    <row r="536" spans="1:8" ht="12">
      <c r="A536" s="69"/>
      <c r="B536" s="10" t="s">
        <v>166</v>
      </c>
      <c r="C536" s="253">
        <v>38000</v>
      </c>
      <c r="D536" s="253">
        <v>62000</v>
      </c>
      <c r="E536" s="621">
        <f>SUM(D536/C536)</f>
        <v>1.631578947368421</v>
      </c>
      <c r="F536" s="181"/>
      <c r="G536" s="67"/>
      <c r="H536" s="67"/>
    </row>
    <row r="537" spans="1:8" ht="12">
      <c r="A537" s="69"/>
      <c r="B537" s="10" t="s">
        <v>988</v>
      </c>
      <c r="C537" s="76"/>
      <c r="D537" s="76"/>
      <c r="E537" s="620"/>
      <c r="F537" s="186"/>
      <c r="G537" s="67"/>
      <c r="H537" s="67"/>
    </row>
    <row r="538" spans="1:8" ht="12.75" thickBot="1">
      <c r="A538" s="69"/>
      <c r="B538" s="73" t="s">
        <v>153</v>
      </c>
      <c r="C538" s="76"/>
      <c r="D538" s="76"/>
      <c r="E538" s="854"/>
      <c r="F538" s="30"/>
      <c r="G538" s="67"/>
      <c r="H538" s="67"/>
    </row>
    <row r="539" spans="1:8" ht="12.75" thickBot="1">
      <c r="A539" s="51"/>
      <c r="B539" s="56" t="s">
        <v>145</v>
      </c>
      <c r="C539" s="81">
        <f>SUM(C533:C538)</f>
        <v>38000</v>
      </c>
      <c r="D539" s="81">
        <f>SUM(D533:D538)</f>
        <v>62000</v>
      </c>
      <c r="E539" s="855">
        <f>SUM(D539/C539)</f>
        <v>1.631578947368421</v>
      </c>
      <c r="F539" s="182"/>
      <c r="G539" s="67"/>
      <c r="H539" s="67"/>
    </row>
    <row r="540" spans="1:8" ht="12" customHeight="1">
      <c r="A540" s="15">
        <v>3355</v>
      </c>
      <c r="B540" s="97" t="s">
        <v>583</v>
      </c>
      <c r="C540" s="98"/>
      <c r="D540" s="98"/>
      <c r="E540" s="620"/>
      <c r="F540" s="181"/>
      <c r="G540" s="67"/>
      <c r="H540" s="67"/>
    </row>
    <row r="541" spans="1:8" ht="12" customHeight="1">
      <c r="A541" s="69"/>
      <c r="B541" s="70" t="s">
        <v>975</v>
      </c>
      <c r="C541" s="45"/>
      <c r="D541" s="45"/>
      <c r="E541" s="620"/>
      <c r="F541" s="181"/>
      <c r="G541" s="67"/>
      <c r="H541" s="67"/>
    </row>
    <row r="542" spans="1:8" ht="12" customHeight="1">
      <c r="A542" s="69"/>
      <c r="B542" s="7" t="s">
        <v>181</v>
      </c>
      <c r="C542" s="45"/>
      <c r="D542" s="45"/>
      <c r="E542" s="620"/>
      <c r="F542" s="181"/>
      <c r="G542" s="67"/>
      <c r="H542" s="67"/>
    </row>
    <row r="543" spans="1:8" ht="12" customHeight="1">
      <c r="A543" s="69"/>
      <c r="B543" s="84" t="s">
        <v>152</v>
      </c>
      <c r="C543" s="162">
        <v>5000</v>
      </c>
      <c r="D543" s="162">
        <v>6710</v>
      </c>
      <c r="E543" s="621">
        <f>SUM(D543/C543)</f>
        <v>1.342</v>
      </c>
      <c r="F543" s="181"/>
      <c r="G543" s="67"/>
      <c r="H543" s="67"/>
    </row>
    <row r="544" spans="1:8" ht="12" customHeight="1">
      <c r="A544" s="69"/>
      <c r="B544" s="10" t="s">
        <v>166</v>
      </c>
      <c r="C544" s="45"/>
      <c r="D544" s="45"/>
      <c r="E544" s="620"/>
      <c r="F544" s="181"/>
      <c r="G544" s="67"/>
      <c r="H544" s="67"/>
    </row>
    <row r="545" spans="1:8" ht="12" customHeight="1">
      <c r="A545" s="69"/>
      <c r="B545" s="10" t="s">
        <v>988</v>
      </c>
      <c r="C545" s="45"/>
      <c r="D545" s="45"/>
      <c r="E545" s="620"/>
      <c r="F545" s="186"/>
      <c r="G545" s="67"/>
      <c r="H545" s="67"/>
    </row>
    <row r="546" spans="1:8" ht="12" customHeight="1" thickBot="1">
      <c r="A546" s="69"/>
      <c r="B546" s="73" t="s">
        <v>153</v>
      </c>
      <c r="C546" s="46"/>
      <c r="D546" s="46"/>
      <c r="E546" s="854"/>
      <c r="F546" s="30"/>
      <c r="G546" s="67"/>
      <c r="H546" s="67"/>
    </row>
    <row r="547" spans="1:8" ht="12" customHeight="1" thickBot="1">
      <c r="A547" s="51"/>
      <c r="B547" s="56" t="s">
        <v>145</v>
      </c>
      <c r="C547" s="81">
        <f>SUM(C543:C546)</f>
        <v>5000</v>
      </c>
      <c r="D547" s="81">
        <f>SUM(D543:D546)</f>
        <v>6710</v>
      </c>
      <c r="E547" s="855">
        <f>SUM(D547/C547)</f>
        <v>1.342</v>
      </c>
      <c r="F547" s="182"/>
      <c r="G547" s="67"/>
      <c r="H547" s="67"/>
    </row>
    <row r="548" spans="1:8" ht="12" customHeight="1">
      <c r="A548" s="15">
        <v>3356</v>
      </c>
      <c r="B548" s="97" t="s">
        <v>309</v>
      </c>
      <c r="C548" s="98"/>
      <c r="D548" s="98"/>
      <c r="E548" s="620"/>
      <c r="F548" s="181"/>
      <c r="G548" s="67"/>
      <c r="H548" s="67"/>
    </row>
    <row r="549" spans="1:8" ht="12" customHeight="1">
      <c r="A549" s="69"/>
      <c r="B549" s="70" t="s">
        <v>975</v>
      </c>
      <c r="C549" s="162"/>
      <c r="D549" s="162"/>
      <c r="E549" s="620"/>
      <c r="F549" s="181"/>
      <c r="G549" s="67"/>
      <c r="H549" s="67"/>
    </row>
    <row r="550" spans="1:8" ht="12" customHeight="1">
      <c r="A550" s="69"/>
      <c r="B550" s="7" t="s">
        <v>181</v>
      </c>
      <c r="C550" s="162"/>
      <c r="D550" s="162"/>
      <c r="E550" s="620"/>
      <c r="F550" s="181"/>
      <c r="G550" s="67"/>
      <c r="H550" s="67"/>
    </row>
    <row r="551" spans="1:8" ht="12" customHeight="1">
      <c r="A551" s="69"/>
      <c r="B551" s="84" t="s">
        <v>152</v>
      </c>
      <c r="C551" s="162"/>
      <c r="D551" s="162"/>
      <c r="E551" s="620"/>
      <c r="F551" s="181"/>
      <c r="G551" s="67"/>
      <c r="H551" s="67"/>
    </row>
    <row r="552" spans="1:8" ht="12" customHeight="1">
      <c r="A552" s="69"/>
      <c r="B552" s="10" t="s">
        <v>166</v>
      </c>
      <c r="C552" s="162">
        <v>20000</v>
      </c>
      <c r="D552" s="162">
        <v>20000</v>
      </c>
      <c r="E552" s="621">
        <f>SUM(D552/C552)</f>
        <v>1</v>
      </c>
      <c r="F552" s="181"/>
      <c r="G552" s="67"/>
      <c r="H552" s="67"/>
    </row>
    <row r="553" spans="1:8" ht="12" customHeight="1">
      <c r="A553" s="69"/>
      <c r="B553" s="10" t="s">
        <v>988</v>
      </c>
      <c r="C553" s="45"/>
      <c r="D553" s="45"/>
      <c r="E553" s="620"/>
      <c r="F553" s="186"/>
      <c r="G553" s="67"/>
      <c r="H553" s="67"/>
    </row>
    <row r="554" spans="1:8" ht="12" customHeight="1" thickBot="1">
      <c r="A554" s="69"/>
      <c r="B554" s="73" t="s">
        <v>153</v>
      </c>
      <c r="C554" s="46"/>
      <c r="D554" s="46"/>
      <c r="E554" s="854"/>
      <c r="F554" s="30"/>
      <c r="G554" s="67"/>
      <c r="H554" s="67"/>
    </row>
    <row r="555" spans="1:8" ht="12" customHeight="1" thickBot="1">
      <c r="A555" s="51"/>
      <c r="B555" s="56" t="s">
        <v>145</v>
      </c>
      <c r="C555" s="81">
        <f>SUM(C549:C554)</f>
        <v>20000</v>
      </c>
      <c r="D555" s="81">
        <f>SUM(D549:D554)</f>
        <v>20000</v>
      </c>
      <c r="E555" s="855">
        <f>SUM(D555/C555)</f>
        <v>1</v>
      </c>
      <c r="F555" s="182"/>
      <c r="G555" s="67"/>
      <c r="H555" s="67"/>
    </row>
    <row r="556" spans="1:8" ht="12" customHeight="1">
      <c r="A556" s="15">
        <v>3357</v>
      </c>
      <c r="B556" s="97" t="s">
        <v>584</v>
      </c>
      <c r="C556" s="98"/>
      <c r="D556" s="98"/>
      <c r="E556" s="620"/>
      <c r="F556" s="181"/>
      <c r="G556" s="67"/>
      <c r="H556" s="67"/>
    </row>
    <row r="557" spans="1:8" ht="12" customHeight="1">
      <c r="A557" s="69"/>
      <c r="B557" s="70" t="s">
        <v>975</v>
      </c>
      <c r="C557" s="162"/>
      <c r="D557" s="162"/>
      <c r="E557" s="620"/>
      <c r="F557" s="181"/>
      <c r="G557" s="67"/>
      <c r="H557" s="67"/>
    </row>
    <row r="558" spans="1:8" ht="12" customHeight="1">
      <c r="A558" s="69"/>
      <c r="B558" s="7" t="s">
        <v>181</v>
      </c>
      <c r="C558" s="162"/>
      <c r="D558" s="162"/>
      <c r="E558" s="620"/>
      <c r="F558" s="181"/>
      <c r="G558" s="67"/>
      <c r="H558" s="67"/>
    </row>
    <row r="559" spans="1:8" ht="12" customHeight="1">
      <c r="A559" s="69"/>
      <c r="B559" s="84" t="s">
        <v>152</v>
      </c>
      <c r="C559" s="162">
        <v>5500</v>
      </c>
      <c r="D559" s="162">
        <v>5500</v>
      </c>
      <c r="E559" s="621">
        <f>SUM(D559/C559)</f>
        <v>1</v>
      </c>
      <c r="F559" s="181"/>
      <c r="G559" s="67"/>
      <c r="H559" s="67"/>
    </row>
    <row r="560" spans="1:8" ht="12" customHeight="1">
      <c r="A560" s="69"/>
      <c r="B560" s="10" t="s">
        <v>166</v>
      </c>
      <c r="C560" s="45"/>
      <c r="D560" s="45"/>
      <c r="E560" s="620"/>
      <c r="F560" s="181"/>
      <c r="G560" s="67"/>
      <c r="H560" s="67"/>
    </row>
    <row r="561" spans="1:8" ht="12" customHeight="1">
      <c r="A561" s="69"/>
      <c r="B561" s="10" t="s">
        <v>988</v>
      </c>
      <c r="C561" s="45"/>
      <c r="D561" s="45"/>
      <c r="E561" s="620"/>
      <c r="F561" s="186"/>
      <c r="G561" s="67"/>
      <c r="H561" s="67"/>
    </row>
    <row r="562" spans="1:8" ht="12" customHeight="1" thickBot="1">
      <c r="A562" s="69"/>
      <c r="B562" s="73" t="s">
        <v>153</v>
      </c>
      <c r="C562" s="46"/>
      <c r="D562" s="46"/>
      <c r="E562" s="854"/>
      <c r="F562" s="30"/>
      <c r="G562" s="67"/>
      <c r="H562" s="67"/>
    </row>
    <row r="563" spans="1:8" ht="12" customHeight="1" thickBot="1">
      <c r="A563" s="51"/>
      <c r="B563" s="56" t="s">
        <v>145</v>
      </c>
      <c r="C563" s="81">
        <f>SUM(C557:C562)</f>
        <v>5500</v>
      </c>
      <c r="D563" s="81">
        <f>SUM(D557:D562)</f>
        <v>5500</v>
      </c>
      <c r="E563" s="855">
        <f>SUM(D563/C563)</f>
        <v>1</v>
      </c>
      <c r="F563" s="182"/>
      <c r="G563" s="67"/>
      <c r="H563" s="67"/>
    </row>
    <row r="564" spans="1:8" ht="12" customHeight="1">
      <c r="A564" s="15">
        <v>3358</v>
      </c>
      <c r="B564" s="97" t="s">
        <v>339</v>
      </c>
      <c r="C564" s="98"/>
      <c r="D564" s="98"/>
      <c r="E564" s="620"/>
      <c r="F564" s="181"/>
      <c r="G564" s="67"/>
      <c r="H564" s="67"/>
    </row>
    <row r="565" spans="1:8" ht="12" customHeight="1">
      <c r="A565" s="69"/>
      <c r="B565" s="70" t="s">
        <v>975</v>
      </c>
      <c r="C565" s="162"/>
      <c r="D565" s="162"/>
      <c r="E565" s="620"/>
      <c r="F565" s="181"/>
      <c r="G565" s="67"/>
      <c r="H565" s="67"/>
    </row>
    <row r="566" spans="1:8" ht="12" customHeight="1">
      <c r="A566" s="69"/>
      <c r="B566" s="7" t="s">
        <v>181</v>
      </c>
      <c r="C566" s="162"/>
      <c r="D566" s="162"/>
      <c r="E566" s="620"/>
      <c r="F566" s="181"/>
      <c r="G566" s="67"/>
      <c r="H566" s="67"/>
    </row>
    <row r="567" spans="1:8" ht="12" customHeight="1">
      <c r="A567" s="69"/>
      <c r="B567" s="84" t="s">
        <v>152</v>
      </c>
      <c r="C567" s="162">
        <v>6000</v>
      </c>
      <c r="D567" s="162">
        <v>8475</v>
      </c>
      <c r="E567" s="621">
        <f>SUM(D567/C567)</f>
        <v>1.4125</v>
      </c>
      <c r="F567" s="181"/>
      <c r="G567" s="67"/>
      <c r="H567" s="67"/>
    </row>
    <row r="568" spans="1:8" ht="12" customHeight="1">
      <c r="A568" s="69"/>
      <c r="B568" s="10" t="s">
        <v>166</v>
      </c>
      <c r="C568" s="45"/>
      <c r="D568" s="45"/>
      <c r="E568" s="620"/>
      <c r="F568" s="181"/>
      <c r="G568" s="67"/>
      <c r="H568" s="67"/>
    </row>
    <row r="569" spans="1:8" ht="12" customHeight="1">
      <c r="A569" s="69"/>
      <c r="B569" s="10" t="s">
        <v>988</v>
      </c>
      <c r="C569" s="45"/>
      <c r="D569" s="45"/>
      <c r="E569" s="620"/>
      <c r="F569" s="186"/>
      <c r="G569" s="67"/>
      <c r="H569" s="67"/>
    </row>
    <row r="570" spans="1:8" ht="12" customHeight="1" thickBot="1">
      <c r="A570" s="69"/>
      <c r="B570" s="73" t="s">
        <v>153</v>
      </c>
      <c r="C570" s="46"/>
      <c r="D570" s="46"/>
      <c r="E570" s="854"/>
      <c r="F570" s="30"/>
      <c r="G570" s="67"/>
      <c r="H570" s="67"/>
    </row>
    <row r="571" spans="1:8" ht="12" customHeight="1" thickBot="1">
      <c r="A571" s="51"/>
      <c r="B571" s="56" t="s">
        <v>145</v>
      </c>
      <c r="C571" s="81">
        <f>SUM(C565:C570)</f>
        <v>6000</v>
      </c>
      <c r="D571" s="81">
        <f>SUM(D565:D570)</f>
        <v>8475</v>
      </c>
      <c r="E571" s="878">
        <f>SUM(D571/C571)</f>
        <v>1.4125</v>
      </c>
      <c r="F571" s="182"/>
      <c r="G571" s="67"/>
      <c r="H571" s="67"/>
    </row>
    <row r="572" spans="1:8" ht="12" customHeight="1">
      <c r="A572" s="15">
        <v>3359</v>
      </c>
      <c r="B572" s="97" t="s">
        <v>503</v>
      </c>
      <c r="C572" s="98"/>
      <c r="D572" s="98"/>
      <c r="E572" s="620"/>
      <c r="F572" s="181"/>
      <c r="G572" s="67"/>
      <c r="H572" s="67"/>
    </row>
    <row r="573" spans="1:8" ht="12" customHeight="1">
      <c r="A573" s="69"/>
      <c r="B573" s="70" t="s">
        <v>975</v>
      </c>
      <c r="C573" s="162"/>
      <c r="D573" s="162"/>
      <c r="E573" s="620"/>
      <c r="F573" s="181"/>
      <c r="G573" s="67"/>
      <c r="H573" s="67"/>
    </row>
    <row r="574" spans="1:8" ht="12" customHeight="1">
      <c r="A574" s="69"/>
      <c r="B574" s="7" t="s">
        <v>181</v>
      </c>
      <c r="C574" s="162"/>
      <c r="D574" s="162"/>
      <c r="E574" s="620"/>
      <c r="F574" s="181"/>
      <c r="G574" s="67"/>
      <c r="H574" s="67"/>
    </row>
    <row r="575" spans="1:8" ht="12" customHeight="1">
      <c r="A575" s="69"/>
      <c r="B575" s="84" t="s">
        <v>152</v>
      </c>
      <c r="C575" s="162"/>
      <c r="D575" s="162">
        <v>2000</v>
      </c>
      <c r="E575" s="621"/>
      <c r="F575" s="181"/>
      <c r="G575" s="67"/>
      <c r="H575" s="67"/>
    </row>
    <row r="576" spans="1:8" ht="12" customHeight="1">
      <c r="A576" s="69"/>
      <c r="B576" s="10" t="s">
        <v>166</v>
      </c>
      <c r="C576" s="45"/>
      <c r="D576" s="45"/>
      <c r="E576" s="620"/>
      <c r="F576" s="181"/>
      <c r="G576" s="67"/>
      <c r="H576" s="67"/>
    </row>
    <row r="577" spans="1:8" ht="12" customHeight="1">
      <c r="A577" s="69"/>
      <c r="B577" s="10" t="s">
        <v>988</v>
      </c>
      <c r="C577" s="45"/>
      <c r="D577" s="45"/>
      <c r="E577" s="620"/>
      <c r="F577" s="186"/>
      <c r="G577" s="67"/>
      <c r="H577" s="67"/>
    </row>
    <row r="578" spans="1:8" ht="12" customHeight="1" thickBot="1">
      <c r="A578" s="69"/>
      <c r="B578" s="73" t="s">
        <v>153</v>
      </c>
      <c r="C578" s="46"/>
      <c r="D578" s="46"/>
      <c r="E578" s="854"/>
      <c r="F578" s="30"/>
      <c r="G578" s="67"/>
      <c r="H578" s="67"/>
    </row>
    <row r="579" spans="1:8" ht="12" customHeight="1" thickBot="1">
      <c r="A579" s="51"/>
      <c r="B579" s="56" t="s">
        <v>145</v>
      </c>
      <c r="C579" s="81">
        <f>SUM(C573:C578)</f>
        <v>0</v>
      </c>
      <c r="D579" s="81">
        <f>SUM(D573:D578)</f>
        <v>2000</v>
      </c>
      <c r="E579" s="878"/>
      <c r="F579" s="182"/>
      <c r="G579" s="67"/>
      <c r="H579" s="67"/>
    </row>
    <row r="580" spans="1:8" ht="12" customHeight="1" thickBot="1">
      <c r="A580" s="68">
        <v>3400</v>
      </c>
      <c r="B580" s="56" t="s">
        <v>56</v>
      </c>
      <c r="C580" s="81">
        <f>SUM(C597+C605+C638)+C589+C613+C621+C630+C646+C654+C662+C670+C678+C686+C694+C702+C710+C718+C726</f>
        <v>167608</v>
      </c>
      <c r="D580" s="81">
        <f>SUM(D597+D605+D638)+D589+D613+D621+D630+D646+D654+D662+D670+D678+D686+D694+D702+D710+D718+D726</f>
        <v>173838</v>
      </c>
      <c r="E580" s="855">
        <f>SUM(D580/C580)</f>
        <v>1.0371700634814567</v>
      </c>
      <c r="F580" s="182"/>
      <c r="G580" s="67"/>
      <c r="H580" s="67"/>
    </row>
    <row r="581" spans="1:8" ht="12" customHeight="1">
      <c r="A581" s="15">
        <v>3410</v>
      </c>
      <c r="B581" s="107" t="s">
        <v>57</v>
      </c>
      <c r="C581" s="88">
        <f>SUM(C589+C597+C605+C613+C621)</f>
        <v>42100</v>
      </c>
      <c r="D581" s="88">
        <f>SUM(D589+D597+D605+D613+D621)</f>
        <v>42100</v>
      </c>
      <c r="E581" s="620">
        <f>SUM(D581/C581)</f>
        <v>1</v>
      </c>
      <c r="F581" s="4"/>
      <c r="G581" s="67"/>
      <c r="H581" s="67"/>
    </row>
    <row r="582" spans="1:8" ht="12" customHeight="1">
      <c r="A582" s="15">
        <v>3411</v>
      </c>
      <c r="B582" s="107" t="s">
        <v>22</v>
      </c>
      <c r="C582" s="88"/>
      <c r="D582" s="88"/>
      <c r="E582" s="620"/>
      <c r="F582" s="181"/>
      <c r="G582" s="67"/>
      <c r="H582" s="67"/>
    </row>
    <row r="583" spans="1:8" ht="12" customHeight="1">
      <c r="A583" s="69"/>
      <c r="B583" s="70" t="s">
        <v>975</v>
      </c>
      <c r="C583" s="76"/>
      <c r="D583" s="76"/>
      <c r="E583" s="620"/>
      <c r="F583" s="181"/>
      <c r="G583" s="67"/>
      <c r="H583" s="67"/>
    </row>
    <row r="584" spans="1:8" ht="12" customHeight="1">
      <c r="A584" s="69"/>
      <c r="B584" s="7" t="s">
        <v>181</v>
      </c>
      <c r="C584" s="76"/>
      <c r="D584" s="76"/>
      <c r="E584" s="620"/>
      <c r="F584" s="181"/>
      <c r="G584" s="67"/>
      <c r="H584" s="67"/>
    </row>
    <row r="585" spans="1:8" ht="12" customHeight="1">
      <c r="A585" s="69"/>
      <c r="B585" s="84" t="s">
        <v>152</v>
      </c>
      <c r="C585" s="76"/>
      <c r="D585" s="76"/>
      <c r="E585" s="620"/>
      <c r="F585" s="181"/>
      <c r="G585" s="67"/>
      <c r="H585" s="67"/>
    </row>
    <row r="586" spans="1:8" ht="12" customHeight="1">
      <c r="A586" s="69"/>
      <c r="B586" s="10" t="s">
        <v>166</v>
      </c>
      <c r="C586" s="253">
        <v>5000</v>
      </c>
      <c r="D586" s="253">
        <v>5000</v>
      </c>
      <c r="E586" s="621">
        <f>SUM(D586/C586)</f>
        <v>1</v>
      </c>
      <c r="F586" s="181"/>
      <c r="G586" s="67"/>
      <c r="H586" s="67"/>
    </row>
    <row r="587" spans="1:8" ht="12" customHeight="1">
      <c r="A587" s="69"/>
      <c r="B587" s="10" t="s">
        <v>988</v>
      </c>
      <c r="C587" s="76"/>
      <c r="D587" s="76"/>
      <c r="E587" s="620"/>
      <c r="F587" s="181"/>
      <c r="G587" s="67"/>
      <c r="H587" s="67"/>
    </row>
    <row r="588" spans="1:8" ht="12" customHeight="1" thickBot="1">
      <c r="A588" s="69"/>
      <c r="B588" s="73" t="s">
        <v>153</v>
      </c>
      <c r="C588" s="76"/>
      <c r="D588" s="76"/>
      <c r="E588" s="854"/>
      <c r="F588" s="208"/>
      <c r="G588" s="67"/>
      <c r="H588" s="67"/>
    </row>
    <row r="589" spans="1:8" ht="12" customHeight="1" thickBot="1">
      <c r="A589" s="51"/>
      <c r="B589" s="56" t="s">
        <v>145</v>
      </c>
      <c r="C589" s="81">
        <f>SUM(C583:C588)</f>
        <v>5000</v>
      </c>
      <c r="D589" s="81">
        <f>SUM(D583:D588)</f>
        <v>5000</v>
      </c>
      <c r="E589" s="855">
        <f>SUM(D589/C589)</f>
        <v>1</v>
      </c>
      <c r="F589" s="60"/>
      <c r="G589" s="67"/>
      <c r="H589" s="67"/>
    </row>
    <row r="590" spans="1:6" s="49" customFormat="1" ht="12" customHeight="1">
      <c r="A590" s="15">
        <v>3412</v>
      </c>
      <c r="B590" s="97" t="s">
        <v>33</v>
      </c>
      <c r="C590" s="98"/>
      <c r="D590" s="98"/>
      <c r="E590" s="620"/>
      <c r="F590" s="31"/>
    </row>
    <row r="591" spans="1:8" ht="12" customHeight="1">
      <c r="A591" s="69"/>
      <c r="B591" s="70" t="s">
        <v>975</v>
      </c>
      <c r="C591" s="76"/>
      <c r="D591" s="76"/>
      <c r="E591" s="620"/>
      <c r="F591" s="181"/>
      <c r="G591" s="67"/>
      <c r="H591" s="67"/>
    </row>
    <row r="592" spans="1:8" ht="12" customHeight="1">
      <c r="A592" s="69"/>
      <c r="B592" s="7" t="s">
        <v>181</v>
      </c>
      <c r="C592" s="76"/>
      <c r="D592" s="76"/>
      <c r="E592" s="620"/>
      <c r="F592" s="181"/>
      <c r="G592" s="67"/>
      <c r="H592" s="67"/>
    </row>
    <row r="593" spans="1:8" ht="12" customHeight="1">
      <c r="A593" s="69"/>
      <c r="B593" s="84" t="s">
        <v>152</v>
      </c>
      <c r="C593" s="253">
        <v>3500</v>
      </c>
      <c r="D593" s="253">
        <v>3500</v>
      </c>
      <c r="E593" s="621">
        <f>SUM(D593/C593)</f>
        <v>1</v>
      </c>
      <c r="F593" s="181"/>
      <c r="G593" s="67"/>
      <c r="H593" s="67"/>
    </row>
    <row r="594" spans="1:8" ht="12" customHeight="1">
      <c r="A594" s="69"/>
      <c r="B594" s="10" t="s">
        <v>166</v>
      </c>
      <c r="C594" s="76"/>
      <c r="D594" s="76"/>
      <c r="E594" s="620"/>
      <c r="F594" s="186"/>
      <c r="G594" s="67"/>
      <c r="H594" s="67"/>
    </row>
    <row r="595" spans="1:8" ht="12" customHeight="1">
      <c r="A595" s="69"/>
      <c r="B595" s="10" t="s">
        <v>988</v>
      </c>
      <c r="C595" s="76"/>
      <c r="D595" s="76"/>
      <c r="E595" s="620"/>
      <c r="F595" s="5"/>
      <c r="G595" s="67"/>
      <c r="H595" s="67"/>
    </row>
    <row r="596" spans="1:8" ht="12" customHeight="1" thickBot="1">
      <c r="A596" s="69"/>
      <c r="B596" s="73" t="s">
        <v>153</v>
      </c>
      <c r="C596" s="76"/>
      <c r="D596" s="76"/>
      <c r="E596" s="854"/>
      <c r="F596" s="183"/>
      <c r="G596" s="67"/>
      <c r="H596" s="67"/>
    </row>
    <row r="597" spans="1:8" ht="12" customHeight="1" thickBot="1">
      <c r="A597" s="51"/>
      <c r="B597" s="56" t="s">
        <v>145</v>
      </c>
      <c r="C597" s="81">
        <f>SUM(C591:C596)</f>
        <v>3500</v>
      </c>
      <c r="D597" s="81">
        <f>SUM(D591:D596)</f>
        <v>3500</v>
      </c>
      <c r="E597" s="855">
        <f>SUM(D597/C597)</f>
        <v>1</v>
      </c>
      <c r="F597" s="121"/>
      <c r="G597" s="67"/>
      <c r="H597" s="67"/>
    </row>
    <row r="598" spans="1:8" ht="12" customHeight="1">
      <c r="A598" s="15">
        <v>3413</v>
      </c>
      <c r="B598" s="102" t="s">
        <v>34</v>
      </c>
      <c r="C598" s="88"/>
      <c r="D598" s="88"/>
      <c r="E598" s="620"/>
      <c r="F598" s="31"/>
      <c r="G598" s="67"/>
      <c r="H598" s="67"/>
    </row>
    <row r="599" spans="1:8" ht="12" customHeight="1">
      <c r="A599" s="69"/>
      <c r="B599" s="70" t="s">
        <v>975</v>
      </c>
      <c r="C599" s="76"/>
      <c r="D599" s="76"/>
      <c r="E599" s="620"/>
      <c r="F599" s="181"/>
      <c r="G599" s="67"/>
      <c r="H599" s="67"/>
    </row>
    <row r="600" spans="1:8" ht="12" customHeight="1">
      <c r="A600" s="69"/>
      <c r="B600" s="7" t="s">
        <v>181</v>
      </c>
      <c r="C600" s="76"/>
      <c r="D600" s="76"/>
      <c r="E600" s="620"/>
      <c r="F600" s="181"/>
      <c r="G600" s="67"/>
      <c r="H600" s="67"/>
    </row>
    <row r="601" spans="1:8" ht="12" customHeight="1">
      <c r="A601" s="69"/>
      <c r="B601" s="84" t="s">
        <v>152</v>
      </c>
      <c r="C601" s="253">
        <v>11000</v>
      </c>
      <c r="D601" s="253">
        <v>11000</v>
      </c>
      <c r="E601" s="621">
        <f>SUM(D601/C601)</f>
        <v>1</v>
      </c>
      <c r="F601" s="181"/>
      <c r="G601" s="67"/>
      <c r="H601" s="67"/>
    </row>
    <row r="602" spans="1:8" ht="12" customHeight="1">
      <c r="A602" s="69"/>
      <c r="B602" s="10" t="s">
        <v>166</v>
      </c>
      <c r="C602" s="76"/>
      <c r="D602" s="76"/>
      <c r="E602" s="620"/>
      <c r="F602" s="181"/>
      <c r="G602" s="67"/>
      <c r="H602" s="67"/>
    </row>
    <row r="603" spans="1:8" ht="12" customHeight="1">
      <c r="A603" s="69"/>
      <c r="B603" s="10" t="s">
        <v>988</v>
      </c>
      <c r="C603" s="76"/>
      <c r="D603" s="76"/>
      <c r="E603" s="620"/>
      <c r="F603" s="186"/>
      <c r="G603" s="67"/>
      <c r="H603" s="67"/>
    </row>
    <row r="604" spans="1:8" ht="12" customHeight="1" thickBot="1">
      <c r="A604" s="69"/>
      <c r="B604" s="73" t="s">
        <v>153</v>
      </c>
      <c r="C604" s="76"/>
      <c r="D604" s="76"/>
      <c r="E604" s="854"/>
      <c r="F604" s="30"/>
      <c r="G604" s="67"/>
      <c r="H604" s="67"/>
    </row>
    <row r="605" spans="1:8" ht="12" customHeight="1" thickBot="1">
      <c r="A605" s="51"/>
      <c r="B605" s="56" t="s">
        <v>145</v>
      </c>
      <c r="C605" s="81">
        <f>SUM(C599:C604)</f>
        <v>11000</v>
      </c>
      <c r="D605" s="81">
        <f>SUM(D599:D604)</f>
        <v>11000</v>
      </c>
      <c r="E605" s="855">
        <f>SUM(D605/C605)</f>
        <v>1</v>
      </c>
      <c r="F605" s="121"/>
      <c r="G605" s="67"/>
      <c r="H605" s="67"/>
    </row>
    <row r="606" spans="1:8" ht="12" customHeight="1">
      <c r="A606" s="15">
        <v>3415</v>
      </c>
      <c r="B606" s="102" t="s">
        <v>119</v>
      </c>
      <c r="C606" s="88"/>
      <c r="D606" s="88"/>
      <c r="E606" s="620"/>
      <c r="F606" s="31" t="s">
        <v>116</v>
      </c>
      <c r="G606" s="67"/>
      <c r="H606" s="67"/>
    </row>
    <row r="607" spans="1:8" ht="12" customHeight="1">
      <c r="A607" s="69"/>
      <c r="B607" s="70" t="s">
        <v>975</v>
      </c>
      <c r="C607" s="76"/>
      <c r="D607" s="76"/>
      <c r="E607" s="620"/>
      <c r="F607" s="181"/>
      <c r="G607" s="67"/>
      <c r="H607" s="67"/>
    </row>
    <row r="608" spans="1:8" ht="12" customHeight="1">
      <c r="A608" s="69"/>
      <c r="B608" s="7" t="s">
        <v>181</v>
      </c>
      <c r="C608" s="76"/>
      <c r="D608" s="76"/>
      <c r="E608" s="620"/>
      <c r="F608" s="181"/>
      <c r="G608" s="67"/>
      <c r="H608" s="67"/>
    </row>
    <row r="609" spans="1:8" ht="12" customHeight="1">
      <c r="A609" s="69"/>
      <c r="B609" s="84" t="s">
        <v>152</v>
      </c>
      <c r="C609" s="76"/>
      <c r="D609" s="76"/>
      <c r="E609" s="620"/>
      <c r="F609" s="181"/>
      <c r="G609" s="67"/>
      <c r="H609" s="67"/>
    </row>
    <row r="610" spans="1:8" ht="12" customHeight="1">
      <c r="A610" s="69"/>
      <c r="B610" s="10" t="s">
        <v>166</v>
      </c>
      <c r="C610" s="76">
        <v>2600</v>
      </c>
      <c r="D610" s="76">
        <v>2600</v>
      </c>
      <c r="E610" s="621">
        <f>SUM(D610/C610)</f>
        <v>1</v>
      </c>
      <c r="F610" s="181"/>
      <c r="G610" s="67"/>
      <c r="H610" s="67"/>
    </row>
    <row r="611" spans="1:8" ht="12" customHeight="1">
      <c r="A611" s="69"/>
      <c r="B611" s="10" t="s">
        <v>988</v>
      </c>
      <c r="C611" s="76"/>
      <c r="D611" s="76"/>
      <c r="E611" s="620"/>
      <c r="F611" s="186"/>
      <c r="G611" s="67"/>
      <c r="H611" s="67"/>
    </row>
    <row r="612" spans="1:8" ht="12" customHeight="1" thickBot="1">
      <c r="A612" s="69"/>
      <c r="B612" s="73" t="s">
        <v>153</v>
      </c>
      <c r="C612" s="76"/>
      <c r="D612" s="76"/>
      <c r="E612" s="854"/>
      <c r="F612" s="30"/>
      <c r="G612" s="67"/>
      <c r="H612" s="67"/>
    </row>
    <row r="613" spans="1:8" ht="12" customHeight="1" thickBot="1">
      <c r="A613" s="51"/>
      <c r="B613" s="56" t="s">
        <v>145</v>
      </c>
      <c r="C613" s="81">
        <f>SUM(C607:C612)</f>
        <v>2600</v>
      </c>
      <c r="D613" s="81">
        <f>SUM(D607:D612)</f>
        <v>2600</v>
      </c>
      <c r="E613" s="855">
        <f>SUM(D613/C613)</f>
        <v>1</v>
      </c>
      <c r="F613" s="121"/>
      <c r="G613" s="67"/>
      <c r="H613" s="67"/>
    </row>
    <row r="614" spans="1:8" ht="12" customHeight="1">
      <c r="A614" s="15">
        <v>3416</v>
      </c>
      <c r="B614" s="102" t="s">
        <v>97</v>
      </c>
      <c r="C614" s="88"/>
      <c r="D614" s="88"/>
      <c r="E614" s="620"/>
      <c r="F614" s="31" t="s">
        <v>116</v>
      </c>
      <c r="G614" s="67"/>
      <c r="H614" s="67"/>
    </row>
    <row r="615" spans="1:8" ht="12" customHeight="1">
      <c r="A615" s="69"/>
      <c r="B615" s="70" t="s">
        <v>975</v>
      </c>
      <c r="C615" s="76"/>
      <c r="D615" s="76"/>
      <c r="E615" s="620"/>
      <c r="F615" s="181"/>
      <c r="G615" s="67"/>
      <c r="H615" s="67"/>
    </row>
    <row r="616" spans="1:8" ht="12" customHeight="1">
      <c r="A616" s="69"/>
      <c r="B616" s="7" t="s">
        <v>181</v>
      </c>
      <c r="C616" s="76"/>
      <c r="D616" s="76"/>
      <c r="E616" s="620"/>
      <c r="F616" s="181"/>
      <c r="G616" s="67"/>
      <c r="H616" s="67"/>
    </row>
    <row r="617" spans="1:8" ht="12" customHeight="1">
      <c r="A617" s="69"/>
      <c r="B617" s="84" t="s">
        <v>152</v>
      </c>
      <c r="C617" s="76"/>
      <c r="D617" s="76"/>
      <c r="E617" s="620"/>
      <c r="F617" s="181"/>
      <c r="G617" s="67"/>
      <c r="H617" s="67"/>
    </row>
    <row r="618" spans="1:8" ht="12" customHeight="1">
      <c r="A618" s="69"/>
      <c r="B618" s="10" t="s">
        <v>166</v>
      </c>
      <c r="C618" s="76">
        <v>20000</v>
      </c>
      <c r="D618" s="76">
        <v>20000</v>
      </c>
      <c r="E618" s="621">
        <f>SUM(D618/C618)</f>
        <v>1</v>
      </c>
      <c r="F618" s="181"/>
      <c r="G618" s="67"/>
      <c r="H618" s="67"/>
    </row>
    <row r="619" spans="1:8" ht="12" customHeight="1">
      <c r="A619" s="69"/>
      <c r="B619" s="10" t="s">
        <v>988</v>
      </c>
      <c r="C619" s="76"/>
      <c r="D619" s="76"/>
      <c r="E619" s="620"/>
      <c r="F619" s="186"/>
      <c r="G619" s="67"/>
      <c r="H619" s="67"/>
    </row>
    <row r="620" spans="1:8" ht="12" customHeight="1" thickBot="1">
      <c r="A620" s="69"/>
      <c r="B620" s="73" t="s">
        <v>153</v>
      </c>
      <c r="C620" s="76"/>
      <c r="D620" s="76"/>
      <c r="E620" s="854"/>
      <c r="F620" s="30"/>
      <c r="G620" s="67"/>
      <c r="H620" s="67"/>
    </row>
    <row r="621" spans="1:8" ht="12" customHeight="1" thickBot="1">
      <c r="A621" s="51"/>
      <c r="B621" s="56" t="s">
        <v>145</v>
      </c>
      <c r="C621" s="81">
        <f>SUM(C615:C620)</f>
        <v>20000</v>
      </c>
      <c r="D621" s="81">
        <f>SUM(D615:D620)</f>
        <v>20000</v>
      </c>
      <c r="E621" s="855">
        <f>SUM(D621/C621)</f>
        <v>1</v>
      </c>
      <c r="F621" s="121"/>
      <c r="G621" s="67"/>
      <c r="H621" s="67"/>
    </row>
    <row r="622" spans="1:8" ht="12" customHeight="1">
      <c r="A622" s="15">
        <v>3420</v>
      </c>
      <c r="B622" s="107" t="s">
        <v>58</v>
      </c>
      <c r="C622" s="88">
        <f>SUM(C630+C638+C646+C678+C654+C662+C670+C686+C694+C702+C710+C718+C726)</f>
        <v>125508</v>
      </c>
      <c r="D622" s="88">
        <f>SUM(D630+D638+D646+D678+D654+D662+D670+D686+D694+D702+D710+D718+D726)</f>
        <v>131738</v>
      </c>
      <c r="E622" s="620">
        <f>SUM(D622/C622)</f>
        <v>1.0496382700704339</v>
      </c>
      <c r="F622" s="31"/>
      <c r="G622" s="67"/>
      <c r="H622" s="67"/>
    </row>
    <row r="623" spans="1:8" ht="12" customHeight="1">
      <c r="A623" s="15">
        <v>3422</v>
      </c>
      <c r="B623" s="102" t="s">
        <v>36</v>
      </c>
      <c r="C623" s="88"/>
      <c r="D623" s="88"/>
      <c r="E623" s="620"/>
      <c r="F623" s="4"/>
      <c r="G623" s="67"/>
      <c r="H623" s="67"/>
    </row>
    <row r="624" spans="1:8" ht="12" customHeight="1">
      <c r="A624" s="69"/>
      <c r="B624" s="70" t="s">
        <v>975</v>
      </c>
      <c r="C624" s="76">
        <v>6000</v>
      </c>
      <c r="D624" s="76">
        <v>6000</v>
      </c>
      <c r="E624" s="621">
        <f>SUM(D624/C624)</f>
        <v>1</v>
      </c>
      <c r="F624" s="218"/>
      <c r="G624" s="67"/>
      <c r="H624" s="67"/>
    </row>
    <row r="625" spans="1:8" ht="12" customHeight="1">
      <c r="A625" s="69"/>
      <c r="B625" s="7" t="s">
        <v>181</v>
      </c>
      <c r="C625" s="76">
        <v>1620</v>
      </c>
      <c r="D625" s="76">
        <v>1620</v>
      </c>
      <c r="E625" s="621">
        <f>SUM(D625/C625)</f>
        <v>1</v>
      </c>
      <c r="F625" s="5"/>
      <c r="G625" s="67"/>
      <c r="H625" s="67"/>
    </row>
    <row r="626" spans="1:8" ht="12" customHeight="1">
      <c r="A626" s="69"/>
      <c r="B626" s="84" t="s">
        <v>152</v>
      </c>
      <c r="C626" s="76">
        <v>17380</v>
      </c>
      <c r="D626" s="76">
        <v>22442</v>
      </c>
      <c r="E626" s="621">
        <f>SUM(D626/C626)</f>
        <v>1.2912543153049483</v>
      </c>
      <c r="F626" s="218"/>
      <c r="G626" s="67"/>
      <c r="H626" s="67"/>
    </row>
    <row r="627" spans="1:8" ht="12" customHeight="1">
      <c r="A627" s="69"/>
      <c r="B627" s="10" t="s">
        <v>166</v>
      </c>
      <c r="C627" s="76"/>
      <c r="D627" s="76"/>
      <c r="E627" s="620"/>
      <c r="F627" s="2"/>
      <c r="G627" s="67"/>
      <c r="H627" s="67"/>
    </row>
    <row r="628" spans="1:8" ht="12" customHeight="1">
      <c r="A628" s="69"/>
      <c r="B628" s="10" t="s">
        <v>988</v>
      </c>
      <c r="C628" s="76"/>
      <c r="D628" s="76"/>
      <c r="E628" s="620"/>
      <c r="F628" s="5"/>
      <c r="G628" s="67"/>
      <c r="H628" s="67"/>
    </row>
    <row r="629" spans="1:8" ht="12" customHeight="1" thickBot="1">
      <c r="A629" s="69"/>
      <c r="B629" s="73" t="s">
        <v>153</v>
      </c>
      <c r="C629" s="76"/>
      <c r="D629" s="76"/>
      <c r="E629" s="854"/>
      <c r="F629" s="30"/>
      <c r="G629" s="67"/>
      <c r="H629" s="67"/>
    </row>
    <row r="630" spans="1:8" ht="12" customHeight="1" thickBot="1">
      <c r="A630" s="51"/>
      <c r="B630" s="56" t="s">
        <v>145</v>
      </c>
      <c r="C630" s="81">
        <f>SUM(C624:C629)</f>
        <v>25000</v>
      </c>
      <c r="D630" s="81">
        <f>SUM(D624:D629)</f>
        <v>30062</v>
      </c>
      <c r="E630" s="855">
        <f>SUM(D630/C630)</f>
        <v>1.20248</v>
      </c>
      <c r="F630" s="182"/>
      <c r="G630" s="67"/>
      <c r="H630" s="67"/>
    </row>
    <row r="631" spans="1:8" ht="12" customHeight="1">
      <c r="A631" s="15">
        <v>3423</v>
      </c>
      <c r="B631" s="102" t="s">
        <v>35</v>
      </c>
      <c r="C631" s="88"/>
      <c r="D631" s="88"/>
      <c r="E631" s="620"/>
      <c r="F631" s="181"/>
      <c r="G631" s="67"/>
      <c r="H631" s="67"/>
    </row>
    <row r="632" spans="1:8" ht="12" customHeight="1">
      <c r="A632" s="69"/>
      <c r="B632" s="70" t="s">
        <v>975</v>
      </c>
      <c r="C632" s="76"/>
      <c r="D632" s="76"/>
      <c r="E632" s="620"/>
      <c r="F632" s="181"/>
      <c r="G632" s="67"/>
      <c r="H632" s="67"/>
    </row>
    <row r="633" spans="1:8" ht="12" customHeight="1">
      <c r="A633" s="69"/>
      <c r="B633" s="7" t="s">
        <v>181</v>
      </c>
      <c r="C633" s="76"/>
      <c r="D633" s="76"/>
      <c r="E633" s="620"/>
      <c r="F633" s="181"/>
      <c r="G633" s="67"/>
      <c r="H633" s="67"/>
    </row>
    <row r="634" spans="1:8" ht="12" customHeight="1">
      <c r="A634" s="69"/>
      <c r="B634" s="84" t="s">
        <v>152</v>
      </c>
      <c r="C634" s="76">
        <v>8000</v>
      </c>
      <c r="D634" s="76">
        <v>9168</v>
      </c>
      <c r="E634" s="621">
        <f>SUM(D634/C634)</f>
        <v>1.146</v>
      </c>
      <c r="F634" s="181"/>
      <c r="G634" s="67"/>
      <c r="H634" s="67"/>
    </row>
    <row r="635" spans="1:8" ht="12" customHeight="1">
      <c r="A635" s="69"/>
      <c r="B635" s="10" t="s">
        <v>166</v>
      </c>
      <c r="C635" s="76">
        <v>2000</v>
      </c>
      <c r="D635" s="76">
        <v>2000</v>
      </c>
      <c r="E635" s="621">
        <f>SUM(D635/C635)</f>
        <v>1</v>
      </c>
      <c r="F635" s="181"/>
      <c r="G635" s="67"/>
      <c r="H635" s="67"/>
    </row>
    <row r="636" spans="1:8" ht="12" customHeight="1">
      <c r="A636" s="69"/>
      <c r="B636" s="10" t="s">
        <v>988</v>
      </c>
      <c r="C636" s="76"/>
      <c r="D636" s="76"/>
      <c r="E636" s="621"/>
      <c r="F636" s="186"/>
      <c r="G636" s="67"/>
      <c r="H636" s="67"/>
    </row>
    <row r="637" spans="1:8" ht="12" customHeight="1" thickBot="1">
      <c r="A637" s="69"/>
      <c r="B637" s="73" t="s">
        <v>153</v>
      </c>
      <c r="C637" s="76"/>
      <c r="D637" s="76"/>
      <c r="E637" s="854"/>
      <c r="F637" s="30"/>
      <c r="G637" s="67"/>
      <c r="H637" s="67"/>
    </row>
    <row r="638" spans="1:8" ht="12.75" customHeight="1" thickBot="1">
      <c r="A638" s="51"/>
      <c r="B638" s="56" t="s">
        <v>145</v>
      </c>
      <c r="C638" s="81">
        <f>SUM(C632:C637)</f>
        <v>10000</v>
      </c>
      <c r="D638" s="81">
        <f>SUM(D632:D637)</f>
        <v>11168</v>
      </c>
      <c r="E638" s="855">
        <f>SUM(D638/C638)</f>
        <v>1.1168</v>
      </c>
      <c r="F638" s="182"/>
      <c r="G638" s="67"/>
      <c r="H638" s="67"/>
    </row>
    <row r="639" spans="1:8" ht="12.75" customHeight="1">
      <c r="A639" s="15">
        <v>3424</v>
      </c>
      <c r="B639" s="102" t="s">
        <v>177</v>
      </c>
      <c r="C639" s="88"/>
      <c r="D639" s="88"/>
      <c r="E639" s="620"/>
      <c r="F639" s="181"/>
      <c r="G639" s="67"/>
      <c r="H639" s="67"/>
    </row>
    <row r="640" spans="1:8" ht="12.75" customHeight="1">
      <c r="A640" s="69"/>
      <c r="B640" s="70" t="s">
        <v>975</v>
      </c>
      <c r="C640" s="76">
        <v>1000</v>
      </c>
      <c r="D640" s="76">
        <v>1000</v>
      </c>
      <c r="E640" s="621">
        <f>SUM(D640/C640)</f>
        <v>1</v>
      </c>
      <c r="F640" s="181"/>
      <c r="G640" s="67"/>
      <c r="H640" s="67"/>
    </row>
    <row r="641" spans="1:8" ht="12.75" customHeight="1">
      <c r="A641" s="69"/>
      <c r="B641" s="7" t="s">
        <v>181</v>
      </c>
      <c r="C641" s="76">
        <v>270</v>
      </c>
      <c r="D641" s="76">
        <v>270</v>
      </c>
      <c r="E641" s="621">
        <f>SUM(D641/C641)</f>
        <v>1</v>
      </c>
      <c r="F641" s="181"/>
      <c r="G641" s="67"/>
      <c r="H641" s="67"/>
    </row>
    <row r="642" spans="1:8" ht="12.75" customHeight="1">
      <c r="A642" s="69"/>
      <c r="B642" s="84" t="s">
        <v>152</v>
      </c>
      <c r="C642" s="76">
        <v>4500</v>
      </c>
      <c r="D642" s="76">
        <v>4500</v>
      </c>
      <c r="E642" s="621">
        <f>SUM(D642/C642)</f>
        <v>1</v>
      </c>
      <c r="F642" s="181"/>
      <c r="G642" s="67"/>
      <c r="H642" s="67"/>
    </row>
    <row r="643" spans="1:8" ht="12.75" customHeight="1">
      <c r="A643" s="69"/>
      <c r="B643" s="10" t="s">
        <v>166</v>
      </c>
      <c r="C643" s="76"/>
      <c r="D643" s="76"/>
      <c r="E643" s="621"/>
      <c r="F643" s="181"/>
      <c r="G643" s="67"/>
      <c r="H643" s="67"/>
    </row>
    <row r="644" spans="1:8" ht="12.75" customHeight="1">
      <c r="A644" s="69"/>
      <c r="B644" s="10" t="s">
        <v>988</v>
      </c>
      <c r="C644" s="76"/>
      <c r="D644" s="76"/>
      <c r="E644" s="620"/>
      <c r="F644" s="186"/>
      <c r="G644" s="67"/>
      <c r="H644" s="67"/>
    </row>
    <row r="645" spans="1:8" ht="12.75" customHeight="1" thickBot="1">
      <c r="A645" s="69"/>
      <c r="B645" s="73" t="s">
        <v>153</v>
      </c>
      <c r="C645" s="76"/>
      <c r="D645" s="76"/>
      <c r="E645" s="854"/>
      <c r="F645" s="30"/>
      <c r="G645" s="67"/>
      <c r="H645" s="67"/>
    </row>
    <row r="646" spans="1:8" ht="12.75" customHeight="1" thickBot="1">
      <c r="A646" s="51"/>
      <c r="B646" s="56" t="s">
        <v>145</v>
      </c>
      <c r="C646" s="81">
        <f>SUM(C640:C645)</f>
        <v>5770</v>
      </c>
      <c r="D646" s="81">
        <f>SUM(D640:D645)</f>
        <v>5770</v>
      </c>
      <c r="E646" s="855">
        <f>SUM(D646/C646)</f>
        <v>1</v>
      </c>
      <c r="F646" s="182"/>
      <c r="G646" s="67"/>
      <c r="H646" s="67"/>
    </row>
    <row r="647" spans="1:8" ht="12.75" customHeight="1">
      <c r="A647" s="874">
        <v>3425</v>
      </c>
      <c r="B647" s="857" t="s">
        <v>587</v>
      </c>
      <c r="C647" s="858"/>
      <c r="D647" s="858"/>
      <c r="E647" s="859"/>
      <c r="F647" s="881"/>
      <c r="G647" s="67"/>
      <c r="H647" s="67"/>
    </row>
    <row r="648" spans="1:8" ht="12.75" customHeight="1">
      <c r="A648" s="150"/>
      <c r="B648" s="861" t="s">
        <v>975</v>
      </c>
      <c r="C648" s="862"/>
      <c r="D648" s="862"/>
      <c r="E648" s="859"/>
      <c r="F648" s="881"/>
      <c r="G648" s="67"/>
      <c r="H648" s="67"/>
    </row>
    <row r="649" spans="1:8" ht="12.75" customHeight="1">
      <c r="A649" s="150"/>
      <c r="B649" s="864" t="s">
        <v>181</v>
      </c>
      <c r="C649" s="862"/>
      <c r="D649" s="862"/>
      <c r="E649" s="859"/>
      <c r="F649" s="881"/>
      <c r="G649" s="67"/>
      <c r="H649" s="67"/>
    </row>
    <row r="650" spans="1:8" ht="12.75" customHeight="1">
      <c r="A650" s="150"/>
      <c r="B650" s="865" t="s">
        <v>152</v>
      </c>
      <c r="C650" s="862">
        <v>4200</v>
      </c>
      <c r="D650" s="862">
        <v>4200</v>
      </c>
      <c r="E650" s="875">
        <f>SUM(D650/C650)</f>
        <v>1</v>
      </c>
      <c r="F650" s="881"/>
      <c r="G650" s="67"/>
      <c r="H650" s="67"/>
    </row>
    <row r="651" spans="1:8" ht="12.75" customHeight="1">
      <c r="A651" s="150"/>
      <c r="B651" s="866" t="s">
        <v>166</v>
      </c>
      <c r="C651" s="862"/>
      <c r="D651" s="862"/>
      <c r="E651" s="859"/>
      <c r="F651" s="881"/>
      <c r="G651" s="67"/>
      <c r="H651" s="67"/>
    </row>
    <row r="652" spans="1:8" ht="12.75" customHeight="1">
      <c r="A652" s="150"/>
      <c r="B652" s="866" t="s">
        <v>988</v>
      </c>
      <c r="C652" s="862"/>
      <c r="D652" s="862"/>
      <c r="E652" s="859"/>
      <c r="F652" s="882"/>
      <c r="G652" s="67"/>
      <c r="H652" s="67"/>
    </row>
    <row r="653" spans="1:8" ht="12.75" customHeight="1" thickBot="1">
      <c r="A653" s="150"/>
      <c r="B653" s="867" t="s">
        <v>153</v>
      </c>
      <c r="C653" s="862"/>
      <c r="D653" s="862"/>
      <c r="E653" s="868"/>
      <c r="F653" s="883"/>
      <c r="G653" s="67"/>
      <c r="H653" s="67"/>
    </row>
    <row r="654" spans="1:8" ht="12.75" customHeight="1" thickBot="1">
      <c r="A654" s="869"/>
      <c r="B654" s="870" t="s">
        <v>145</v>
      </c>
      <c r="C654" s="871">
        <f>SUM(C648:C653)</f>
        <v>4200</v>
      </c>
      <c r="D654" s="871">
        <f>SUM(D648:D653)</f>
        <v>4200</v>
      </c>
      <c r="E654" s="873">
        <f>SUM(D654/C654)</f>
        <v>1</v>
      </c>
      <c r="F654" s="884"/>
      <c r="G654" s="67"/>
      <c r="H654" s="67"/>
    </row>
    <row r="655" spans="1:8" ht="12.75" customHeight="1">
      <c r="A655" s="874">
        <v>3426</v>
      </c>
      <c r="B655" s="857" t="s">
        <v>363</v>
      </c>
      <c r="C655" s="858"/>
      <c r="D655" s="858"/>
      <c r="E655" s="859"/>
      <c r="F655" s="881"/>
      <c r="G655" s="67"/>
      <c r="H655" s="67"/>
    </row>
    <row r="656" spans="1:8" ht="12.75" customHeight="1">
      <c r="A656" s="150"/>
      <c r="B656" s="861" t="s">
        <v>975</v>
      </c>
      <c r="C656" s="862"/>
      <c r="D656" s="862"/>
      <c r="E656" s="859"/>
      <c r="F656" s="881"/>
      <c r="G656" s="67"/>
      <c r="H656" s="67"/>
    </row>
    <row r="657" spans="1:8" ht="12.75" customHeight="1">
      <c r="A657" s="150"/>
      <c r="B657" s="864" t="s">
        <v>181</v>
      </c>
      <c r="C657" s="862"/>
      <c r="D657" s="862"/>
      <c r="E657" s="859"/>
      <c r="F657" s="881"/>
      <c r="G657" s="67"/>
      <c r="H657" s="67"/>
    </row>
    <row r="658" spans="1:8" ht="12.75" customHeight="1">
      <c r="A658" s="150"/>
      <c r="B658" s="865" t="s">
        <v>152</v>
      </c>
      <c r="C658" s="862">
        <v>45000</v>
      </c>
      <c r="D658" s="862">
        <v>45000</v>
      </c>
      <c r="E658" s="875">
        <f>SUM(D658/C658)</f>
        <v>1</v>
      </c>
      <c r="F658" s="881"/>
      <c r="G658" s="67"/>
      <c r="H658" s="67"/>
    </row>
    <row r="659" spans="1:8" ht="12.75" customHeight="1">
      <c r="A659" s="150"/>
      <c r="B659" s="866" t="s">
        <v>166</v>
      </c>
      <c r="C659" s="862"/>
      <c r="D659" s="862"/>
      <c r="E659" s="859"/>
      <c r="F659" s="881"/>
      <c r="G659" s="67"/>
      <c r="H659" s="67"/>
    </row>
    <row r="660" spans="1:8" ht="12.75" customHeight="1">
      <c r="A660" s="150"/>
      <c r="B660" s="866" t="s">
        <v>988</v>
      </c>
      <c r="C660" s="862"/>
      <c r="D660" s="862"/>
      <c r="E660" s="859"/>
      <c r="F660" s="882"/>
      <c r="G660" s="67"/>
      <c r="H660" s="67"/>
    </row>
    <row r="661" spans="1:8" ht="12.75" customHeight="1" thickBot="1">
      <c r="A661" s="150"/>
      <c r="B661" s="867" t="s">
        <v>153</v>
      </c>
      <c r="C661" s="862"/>
      <c r="D661" s="862"/>
      <c r="E661" s="868"/>
      <c r="F661" s="885"/>
      <c r="G661" s="67"/>
      <c r="H661" s="67"/>
    </row>
    <row r="662" spans="1:8" ht="12.75" customHeight="1" thickBot="1">
      <c r="A662" s="869"/>
      <c r="B662" s="870" t="s">
        <v>145</v>
      </c>
      <c r="C662" s="871">
        <f>SUM(C656:C661)</f>
        <v>45000</v>
      </c>
      <c r="D662" s="871">
        <f>SUM(D656:D661)</f>
        <v>45000</v>
      </c>
      <c r="E662" s="873">
        <f>SUM(D662/C662)</f>
        <v>1</v>
      </c>
      <c r="F662" s="884"/>
      <c r="G662" s="67"/>
      <c r="H662" s="67"/>
    </row>
    <row r="663" spans="1:8" ht="12.75" customHeight="1">
      <c r="A663" s="874">
        <v>3427</v>
      </c>
      <c r="B663" s="857" t="s">
        <v>588</v>
      </c>
      <c r="C663" s="858"/>
      <c r="D663" s="858"/>
      <c r="E663" s="859"/>
      <c r="F663" s="881"/>
      <c r="G663" s="67"/>
      <c r="H663" s="67"/>
    </row>
    <row r="664" spans="1:8" ht="12.75" customHeight="1">
      <c r="A664" s="150"/>
      <c r="B664" s="861" t="s">
        <v>975</v>
      </c>
      <c r="C664" s="862"/>
      <c r="D664" s="862"/>
      <c r="E664" s="859"/>
      <c r="F664" s="881"/>
      <c r="G664" s="67"/>
      <c r="H664" s="67"/>
    </row>
    <row r="665" spans="1:8" ht="12.75" customHeight="1">
      <c r="A665" s="150"/>
      <c r="B665" s="864" t="s">
        <v>181</v>
      </c>
      <c r="C665" s="862"/>
      <c r="D665" s="862"/>
      <c r="E665" s="859"/>
      <c r="F665" s="881"/>
      <c r="G665" s="67"/>
      <c r="H665" s="67"/>
    </row>
    <row r="666" spans="1:8" ht="12.75" customHeight="1">
      <c r="A666" s="150"/>
      <c r="B666" s="865" t="s">
        <v>152</v>
      </c>
      <c r="C666" s="862">
        <v>14000</v>
      </c>
      <c r="D666" s="862">
        <v>14000</v>
      </c>
      <c r="E666" s="875">
        <f>SUM(D666/C666)</f>
        <v>1</v>
      </c>
      <c r="F666" s="881"/>
      <c r="G666" s="67"/>
      <c r="H666" s="67"/>
    </row>
    <row r="667" spans="1:8" ht="12.75" customHeight="1">
      <c r="A667" s="150"/>
      <c r="B667" s="866" t="s">
        <v>166</v>
      </c>
      <c r="C667" s="862"/>
      <c r="D667" s="862"/>
      <c r="E667" s="859"/>
      <c r="F667" s="881"/>
      <c r="G667" s="67"/>
      <c r="H667" s="67"/>
    </row>
    <row r="668" spans="1:8" ht="12.75" customHeight="1">
      <c r="A668" s="150"/>
      <c r="B668" s="866" t="s">
        <v>988</v>
      </c>
      <c r="C668" s="862"/>
      <c r="D668" s="862"/>
      <c r="E668" s="859"/>
      <c r="F668" s="882"/>
      <c r="G668" s="67"/>
      <c r="H668" s="67"/>
    </row>
    <row r="669" spans="1:8" ht="12.75" customHeight="1" thickBot="1">
      <c r="A669" s="150"/>
      <c r="B669" s="867" t="s">
        <v>153</v>
      </c>
      <c r="C669" s="862"/>
      <c r="D669" s="862"/>
      <c r="E669" s="868"/>
      <c r="F669" s="883"/>
      <c r="G669" s="67"/>
      <c r="H669" s="67"/>
    </row>
    <row r="670" spans="1:8" ht="12.75" customHeight="1" thickBot="1">
      <c r="A670" s="869"/>
      <c r="B670" s="870" t="s">
        <v>145</v>
      </c>
      <c r="C670" s="871">
        <f>SUM(C664:C669)</f>
        <v>14000</v>
      </c>
      <c r="D670" s="871">
        <f>SUM(D664:D669)</f>
        <v>14000</v>
      </c>
      <c r="E670" s="873">
        <f>SUM(D670/C670)</f>
        <v>1</v>
      </c>
      <c r="F670" s="884"/>
      <c r="G670" s="67"/>
      <c r="H670" s="67"/>
    </row>
    <row r="671" spans="1:8" ht="12.75" customHeight="1">
      <c r="A671" s="15">
        <v>3428</v>
      </c>
      <c r="B671" s="102" t="s">
        <v>349</v>
      </c>
      <c r="C671" s="88"/>
      <c r="D671" s="88"/>
      <c r="E671" s="620"/>
      <c r="F671" s="181"/>
      <c r="G671" s="67"/>
      <c r="H671" s="67"/>
    </row>
    <row r="672" spans="1:8" ht="12.75" customHeight="1">
      <c r="A672" s="69"/>
      <c r="B672" s="70" t="s">
        <v>975</v>
      </c>
      <c r="C672" s="76"/>
      <c r="D672" s="76"/>
      <c r="E672" s="620"/>
      <c r="F672" s="181"/>
      <c r="G672" s="67"/>
      <c r="H672" s="67"/>
    </row>
    <row r="673" spans="1:8" ht="12.75" customHeight="1">
      <c r="A673" s="69"/>
      <c r="B673" s="7" t="s">
        <v>181</v>
      </c>
      <c r="C673" s="76"/>
      <c r="D673" s="76"/>
      <c r="E673" s="620"/>
      <c r="F673" s="181"/>
      <c r="G673" s="67"/>
      <c r="H673" s="67"/>
    </row>
    <row r="674" spans="1:8" ht="12.75" customHeight="1">
      <c r="A674" s="69"/>
      <c r="B674" s="84" t="s">
        <v>152</v>
      </c>
      <c r="C674" s="76">
        <v>2538</v>
      </c>
      <c r="D674" s="76">
        <v>2538</v>
      </c>
      <c r="E674" s="621">
        <f>SUM(D674/C674)</f>
        <v>1</v>
      </c>
      <c r="F674" s="181"/>
      <c r="G674" s="67"/>
      <c r="H674" s="67"/>
    </row>
    <row r="675" spans="1:8" ht="12.75" customHeight="1">
      <c r="A675" s="69"/>
      <c r="B675" s="10" t="s">
        <v>166</v>
      </c>
      <c r="C675" s="76"/>
      <c r="D675" s="76"/>
      <c r="E675" s="620"/>
      <c r="F675" s="181"/>
      <c r="G675" s="67"/>
      <c r="H675" s="67"/>
    </row>
    <row r="676" spans="1:8" ht="12.75" customHeight="1">
      <c r="A676" s="69"/>
      <c r="B676" s="10" t="s">
        <v>988</v>
      </c>
      <c r="C676" s="76"/>
      <c r="D676" s="76"/>
      <c r="E676" s="620"/>
      <c r="F676" s="186"/>
      <c r="G676" s="67"/>
      <c r="H676" s="67"/>
    </row>
    <row r="677" spans="1:8" ht="12.75" customHeight="1" thickBot="1">
      <c r="A677" s="69"/>
      <c r="B677" s="73" t="s">
        <v>153</v>
      </c>
      <c r="C677" s="76"/>
      <c r="D677" s="76"/>
      <c r="E677" s="854"/>
      <c r="F677" s="30"/>
      <c r="G677" s="67"/>
      <c r="H677" s="67"/>
    </row>
    <row r="678" spans="1:8" ht="12.75" customHeight="1" thickBot="1">
      <c r="A678" s="51"/>
      <c r="B678" s="56" t="s">
        <v>145</v>
      </c>
      <c r="C678" s="81">
        <f>SUM(C672:C677)</f>
        <v>2538</v>
      </c>
      <c r="D678" s="81">
        <f>SUM(D672:D677)</f>
        <v>2538</v>
      </c>
      <c r="E678" s="855">
        <f>SUM(D678/C678)</f>
        <v>1</v>
      </c>
      <c r="F678" s="182"/>
      <c r="G678" s="67"/>
      <c r="H678" s="67"/>
    </row>
    <row r="679" spans="1:8" ht="12.75" customHeight="1">
      <c r="A679" s="874">
        <v>3429</v>
      </c>
      <c r="B679" s="857" t="s">
        <v>484</v>
      </c>
      <c r="C679" s="858"/>
      <c r="D679" s="858"/>
      <c r="E679" s="859"/>
      <c r="F679" s="881"/>
      <c r="G679" s="67"/>
      <c r="H679" s="67"/>
    </row>
    <row r="680" spans="1:8" ht="12.75" customHeight="1">
      <c r="A680" s="150"/>
      <c r="B680" s="861" t="s">
        <v>975</v>
      </c>
      <c r="C680" s="862"/>
      <c r="D680" s="862"/>
      <c r="E680" s="859"/>
      <c r="F680" s="881"/>
      <c r="G680" s="67"/>
      <c r="H680" s="67"/>
    </row>
    <row r="681" spans="1:8" ht="12.75" customHeight="1">
      <c r="A681" s="150"/>
      <c r="B681" s="864" t="s">
        <v>181</v>
      </c>
      <c r="C681" s="862"/>
      <c r="D681" s="862"/>
      <c r="E681" s="859"/>
      <c r="F681" s="881"/>
      <c r="G681" s="67"/>
      <c r="H681" s="67"/>
    </row>
    <row r="682" spans="1:8" ht="12.75" customHeight="1">
      <c r="A682" s="150"/>
      <c r="B682" s="865" t="s">
        <v>152</v>
      </c>
      <c r="C682" s="862">
        <v>2500</v>
      </c>
      <c r="D682" s="862">
        <v>2500</v>
      </c>
      <c r="E682" s="875">
        <f>SUM(D682/C682)</f>
        <v>1</v>
      </c>
      <c r="F682" s="881"/>
      <c r="G682" s="67"/>
      <c r="H682" s="67"/>
    </row>
    <row r="683" spans="1:8" ht="12.75" customHeight="1">
      <c r="A683" s="150"/>
      <c r="B683" s="866" t="s">
        <v>166</v>
      </c>
      <c r="C683" s="862"/>
      <c r="D683" s="862"/>
      <c r="E683" s="859"/>
      <c r="F683" s="881"/>
      <c r="G683" s="67"/>
      <c r="H683" s="67"/>
    </row>
    <row r="684" spans="1:8" ht="12.75" customHeight="1">
      <c r="A684" s="150"/>
      <c r="B684" s="866" t="s">
        <v>988</v>
      </c>
      <c r="C684" s="862"/>
      <c r="D684" s="862"/>
      <c r="E684" s="859"/>
      <c r="F684" s="882"/>
      <c r="G684" s="67"/>
      <c r="H684" s="67"/>
    </row>
    <row r="685" spans="1:8" ht="12.75" customHeight="1" thickBot="1">
      <c r="A685" s="150"/>
      <c r="B685" s="867" t="s">
        <v>153</v>
      </c>
      <c r="C685" s="862"/>
      <c r="D685" s="862"/>
      <c r="E685" s="868"/>
      <c r="F685" s="883"/>
      <c r="G685" s="67"/>
      <c r="H685" s="67"/>
    </row>
    <row r="686" spans="1:8" ht="12.75" customHeight="1" thickBot="1">
      <c r="A686" s="869"/>
      <c r="B686" s="870" t="s">
        <v>145</v>
      </c>
      <c r="C686" s="871">
        <f>SUM(C680:C685)</f>
        <v>2500</v>
      </c>
      <c r="D686" s="871">
        <f>SUM(D680:D685)</f>
        <v>2500</v>
      </c>
      <c r="E686" s="873">
        <f>SUM(D686/C686)</f>
        <v>1</v>
      </c>
      <c r="F686" s="884"/>
      <c r="G686" s="67"/>
      <c r="H686" s="67"/>
    </row>
    <row r="687" spans="1:8" ht="12.75" customHeight="1">
      <c r="A687" s="874">
        <v>3430</v>
      </c>
      <c r="B687" s="857" t="s">
        <v>570</v>
      </c>
      <c r="C687" s="858"/>
      <c r="D687" s="858"/>
      <c r="E687" s="859"/>
      <c r="F687" s="881"/>
      <c r="G687" s="67"/>
      <c r="H687" s="67"/>
    </row>
    <row r="688" spans="1:8" ht="12.75" customHeight="1">
      <c r="A688" s="150"/>
      <c r="B688" s="861" t="s">
        <v>975</v>
      </c>
      <c r="C688" s="862"/>
      <c r="D688" s="862"/>
      <c r="E688" s="859"/>
      <c r="F688" s="881"/>
      <c r="G688" s="67"/>
      <c r="H688" s="67"/>
    </row>
    <row r="689" spans="1:8" ht="12.75" customHeight="1">
      <c r="A689" s="150"/>
      <c r="B689" s="864" t="s">
        <v>181</v>
      </c>
      <c r="C689" s="862"/>
      <c r="D689" s="862"/>
      <c r="E689" s="859"/>
      <c r="F689" s="881"/>
      <c r="G689" s="67"/>
      <c r="H689" s="67"/>
    </row>
    <row r="690" spans="1:8" ht="12.75" customHeight="1">
      <c r="A690" s="150"/>
      <c r="B690" s="865" t="s">
        <v>152</v>
      </c>
      <c r="C690" s="862">
        <v>500</v>
      </c>
      <c r="D690" s="862">
        <v>500</v>
      </c>
      <c r="E690" s="875">
        <f>SUM(D690/C690)</f>
        <v>1</v>
      </c>
      <c r="F690" s="881"/>
      <c r="G690" s="67"/>
      <c r="H690" s="67"/>
    </row>
    <row r="691" spans="1:8" ht="12.75" customHeight="1">
      <c r="A691" s="150"/>
      <c r="B691" s="866" t="s">
        <v>166</v>
      </c>
      <c r="C691" s="862"/>
      <c r="D691" s="862"/>
      <c r="E691" s="859"/>
      <c r="F691" s="881"/>
      <c r="G691" s="67"/>
      <c r="H691" s="67"/>
    </row>
    <row r="692" spans="1:8" ht="12.75" customHeight="1">
      <c r="A692" s="150"/>
      <c r="B692" s="866" t="s">
        <v>988</v>
      </c>
      <c r="C692" s="862"/>
      <c r="D692" s="862"/>
      <c r="E692" s="859"/>
      <c r="F692" s="882"/>
      <c r="G692" s="67"/>
      <c r="H692" s="67"/>
    </row>
    <row r="693" spans="1:8" ht="12.75" customHeight="1" thickBot="1">
      <c r="A693" s="150"/>
      <c r="B693" s="867" t="s">
        <v>153</v>
      </c>
      <c r="C693" s="862"/>
      <c r="D693" s="862"/>
      <c r="E693" s="868"/>
      <c r="F693" s="883"/>
      <c r="G693" s="67"/>
      <c r="H693" s="67"/>
    </row>
    <row r="694" spans="1:8" ht="12.75" customHeight="1" thickBot="1">
      <c r="A694" s="869"/>
      <c r="B694" s="870" t="s">
        <v>145</v>
      </c>
      <c r="C694" s="871">
        <f>SUM(C688:C693)</f>
        <v>500</v>
      </c>
      <c r="D694" s="871">
        <f>SUM(D688:D693)</f>
        <v>500</v>
      </c>
      <c r="E694" s="873">
        <f>SUM(D694/C694)</f>
        <v>1</v>
      </c>
      <c r="F694" s="884"/>
      <c r="G694" s="67"/>
      <c r="H694" s="67"/>
    </row>
    <row r="695" spans="1:8" ht="12.75" customHeight="1">
      <c r="A695" s="874">
        <v>3431</v>
      </c>
      <c r="B695" s="857" t="s">
        <v>571</v>
      </c>
      <c r="C695" s="858"/>
      <c r="D695" s="858"/>
      <c r="E695" s="859"/>
      <c r="F695" s="881"/>
      <c r="G695" s="67"/>
      <c r="H695" s="67"/>
    </row>
    <row r="696" spans="1:8" ht="12.75" customHeight="1">
      <c r="A696" s="150"/>
      <c r="B696" s="861" t="s">
        <v>975</v>
      </c>
      <c r="C696" s="862"/>
      <c r="D696" s="862"/>
      <c r="E696" s="859"/>
      <c r="F696" s="881"/>
      <c r="G696" s="67"/>
      <c r="H696" s="67"/>
    </row>
    <row r="697" spans="1:8" ht="12.75" customHeight="1">
      <c r="A697" s="150"/>
      <c r="B697" s="864" t="s">
        <v>181</v>
      </c>
      <c r="C697" s="862"/>
      <c r="D697" s="862"/>
      <c r="E697" s="859"/>
      <c r="F697" s="881"/>
      <c r="G697" s="67"/>
      <c r="H697" s="67"/>
    </row>
    <row r="698" spans="1:8" ht="12.75" customHeight="1">
      <c r="A698" s="150"/>
      <c r="B698" s="865" t="s">
        <v>152</v>
      </c>
      <c r="C698" s="862">
        <v>5000</v>
      </c>
      <c r="D698" s="862">
        <v>5000</v>
      </c>
      <c r="E698" s="875">
        <f>SUM(D698/C698)</f>
        <v>1</v>
      </c>
      <c r="F698" s="881"/>
      <c r="G698" s="67"/>
      <c r="H698" s="67"/>
    </row>
    <row r="699" spans="1:8" ht="12.75" customHeight="1">
      <c r="A699" s="150"/>
      <c r="B699" s="866" t="s">
        <v>166</v>
      </c>
      <c r="C699" s="862"/>
      <c r="D699" s="862"/>
      <c r="E699" s="859"/>
      <c r="F699" s="881"/>
      <c r="G699" s="67"/>
      <c r="H699" s="67"/>
    </row>
    <row r="700" spans="1:8" ht="12.75" customHeight="1">
      <c r="A700" s="150"/>
      <c r="B700" s="866" t="s">
        <v>988</v>
      </c>
      <c r="C700" s="862"/>
      <c r="D700" s="862"/>
      <c r="E700" s="859"/>
      <c r="F700" s="882"/>
      <c r="G700" s="67"/>
      <c r="H700" s="67"/>
    </row>
    <row r="701" spans="1:8" ht="12.75" customHeight="1" thickBot="1">
      <c r="A701" s="150"/>
      <c r="B701" s="867" t="s">
        <v>153</v>
      </c>
      <c r="C701" s="862"/>
      <c r="D701" s="862"/>
      <c r="E701" s="868"/>
      <c r="F701" s="883"/>
      <c r="G701" s="67"/>
      <c r="H701" s="67"/>
    </row>
    <row r="702" spans="1:8" ht="12.75" customHeight="1" thickBot="1">
      <c r="A702" s="869"/>
      <c r="B702" s="870" t="s">
        <v>145</v>
      </c>
      <c r="C702" s="871">
        <f>SUM(C696:C701)</f>
        <v>5000</v>
      </c>
      <c r="D702" s="871">
        <f>SUM(D696:D701)</f>
        <v>5000</v>
      </c>
      <c r="E702" s="873">
        <f>SUM(D702/C702)</f>
        <v>1</v>
      </c>
      <c r="F702" s="884"/>
      <c r="G702" s="67"/>
      <c r="H702" s="67"/>
    </row>
    <row r="703" spans="1:8" ht="12.75" customHeight="1">
      <c r="A703" s="874">
        <v>3432</v>
      </c>
      <c r="B703" s="857" t="s">
        <v>572</v>
      </c>
      <c r="C703" s="858"/>
      <c r="D703" s="858"/>
      <c r="E703" s="859"/>
      <c r="F703" s="881"/>
      <c r="G703" s="67"/>
      <c r="H703" s="67"/>
    </row>
    <row r="704" spans="1:8" ht="12.75" customHeight="1">
      <c r="A704" s="150"/>
      <c r="B704" s="861" t="s">
        <v>975</v>
      </c>
      <c r="C704" s="862"/>
      <c r="D704" s="862"/>
      <c r="E704" s="859"/>
      <c r="F704" s="881"/>
      <c r="G704" s="67"/>
      <c r="H704" s="67"/>
    </row>
    <row r="705" spans="1:8" ht="12.75" customHeight="1">
      <c r="A705" s="150"/>
      <c r="B705" s="864" t="s">
        <v>181</v>
      </c>
      <c r="C705" s="862"/>
      <c r="D705" s="862"/>
      <c r="E705" s="859"/>
      <c r="F705" s="881"/>
      <c r="G705" s="67"/>
      <c r="H705" s="67"/>
    </row>
    <row r="706" spans="1:8" ht="12.75" customHeight="1">
      <c r="A706" s="150"/>
      <c r="B706" s="865" t="s">
        <v>152</v>
      </c>
      <c r="C706" s="862">
        <v>5000</v>
      </c>
      <c r="D706" s="862">
        <v>5000</v>
      </c>
      <c r="E706" s="875">
        <f>SUM(D706/C706)</f>
        <v>1</v>
      </c>
      <c r="F706" s="881"/>
      <c r="G706" s="67"/>
      <c r="H706" s="67"/>
    </row>
    <row r="707" spans="1:8" ht="12.75" customHeight="1">
      <c r="A707" s="150"/>
      <c r="B707" s="866" t="s">
        <v>166</v>
      </c>
      <c r="C707" s="862"/>
      <c r="D707" s="862"/>
      <c r="E707" s="859"/>
      <c r="F707" s="881"/>
      <c r="G707" s="67"/>
      <c r="H707" s="67"/>
    </row>
    <row r="708" spans="1:8" ht="12.75" customHeight="1">
      <c r="A708" s="150"/>
      <c r="B708" s="866" t="s">
        <v>988</v>
      </c>
      <c r="C708" s="862"/>
      <c r="D708" s="862"/>
      <c r="E708" s="859"/>
      <c r="F708" s="882"/>
      <c r="G708" s="67"/>
      <c r="H708" s="67"/>
    </row>
    <row r="709" spans="1:8" ht="12.75" customHeight="1" thickBot="1">
      <c r="A709" s="150"/>
      <c r="B709" s="867" t="s">
        <v>153</v>
      </c>
      <c r="C709" s="862"/>
      <c r="D709" s="862"/>
      <c r="E709" s="868"/>
      <c r="F709" s="883"/>
      <c r="G709" s="67"/>
      <c r="H709" s="67"/>
    </row>
    <row r="710" spans="1:8" ht="12.75" customHeight="1" thickBot="1">
      <c r="A710" s="869"/>
      <c r="B710" s="870" t="s">
        <v>145</v>
      </c>
      <c r="C710" s="871">
        <f>SUM(C704:C709)</f>
        <v>5000</v>
      </c>
      <c r="D710" s="871">
        <f>SUM(D704:D709)</f>
        <v>5000</v>
      </c>
      <c r="E710" s="873">
        <f>SUM(D710/C710)</f>
        <v>1</v>
      </c>
      <c r="F710" s="884"/>
      <c r="G710" s="67"/>
      <c r="H710" s="67"/>
    </row>
    <row r="711" spans="1:8" ht="12.75" customHeight="1">
      <c r="A711" s="874">
        <v>3433</v>
      </c>
      <c r="B711" s="857" t="s">
        <v>573</v>
      </c>
      <c r="C711" s="858"/>
      <c r="D711" s="858"/>
      <c r="E711" s="859"/>
      <c r="F711" s="881"/>
      <c r="G711" s="67"/>
      <c r="H711" s="67"/>
    </row>
    <row r="712" spans="1:8" ht="12.75" customHeight="1">
      <c r="A712" s="150"/>
      <c r="B712" s="861" t="s">
        <v>975</v>
      </c>
      <c r="C712" s="862"/>
      <c r="D712" s="862"/>
      <c r="E712" s="859"/>
      <c r="F712" s="881"/>
      <c r="G712" s="67"/>
      <c r="H712" s="67"/>
    </row>
    <row r="713" spans="1:8" ht="12.75" customHeight="1">
      <c r="A713" s="150"/>
      <c r="B713" s="864" t="s">
        <v>181</v>
      </c>
      <c r="C713" s="862"/>
      <c r="D713" s="862"/>
      <c r="E713" s="859"/>
      <c r="F713" s="881"/>
      <c r="G713" s="67"/>
      <c r="H713" s="67"/>
    </row>
    <row r="714" spans="1:8" ht="12.75" customHeight="1">
      <c r="A714" s="150"/>
      <c r="B714" s="865" t="s">
        <v>152</v>
      </c>
      <c r="C714" s="862">
        <v>3000</v>
      </c>
      <c r="D714" s="862">
        <v>3000</v>
      </c>
      <c r="E714" s="875">
        <f>SUM(D714/C714)</f>
        <v>1</v>
      </c>
      <c r="F714" s="881"/>
      <c r="G714" s="67"/>
      <c r="H714" s="67"/>
    </row>
    <row r="715" spans="1:8" ht="12.75" customHeight="1">
      <c r="A715" s="150"/>
      <c r="B715" s="866" t="s">
        <v>166</v>
      </c>
      <c r="C715" s="862"/>
      <c r="D715" s="862"/>
      <c r="E715" s="859"/>
      <c r="F715" s="881"/>
      <c r="G715" s="67"/>
      <c r="H715" s="67"/>
    </row>
    <row r="716" spans="1:8" ht="12.75" customHeight="1">
      <c r="A716" s="150"/>
      <c r="B716" s="866" t="s">
        <v>988</v>
      </c>
      <c r="C716" s="862"/>
      <c r="D716" s="862"/>
      <c r="E716" s="859"/>
      <c r="F716" s="882"/>
      <c r="G716" s="67"/>
      <c r="H716" s="67"/>
    </row>
    <row r="717" spans="1:8" ht="12.75" customHeight="1" thickBot="1">
      <c r="A717" s="150"/>
      <c r="B717" s="867" t="s">
        <v>153</v>
      </c>
      <c r="C717" s="862"/>
      <c r="D717" s="862"/>
      <c r="E717" s="868"/>
      <c r="F717" s="883"/>
      <c r="G717" s="67"/>
      <c r="H717" s="67"/>
    </row>
    <row r="718" spans="1:8" ht="12.75" customHeight="1" thickBot="1">
      <c r="A718" s="869"/>
      <c r="B718" s="870" t="s">
        <v>145</v>
      </c>
      <c r="C718" s="871">
        <f>SUM(C712:C717)</f>
        <v>3000</v>
      </c>
      <c r="D718" s="871">
        <f>SUM(D712:D717)</f>
        <v>3000</v>
      </c>
      <c r="E718" s="886">
        <f>SUM(D718/C718)</f>
        <v>1</v>
      </c>
      <c r="F718" s="884"/>
      <c r="G718" s="67"/>
      <c r="H718" s="67"/>
    </row>
    <row r="719" spans="1:8" ht="12.75" customHeight="1">
      <c r="A719" s="874">
        <v>3434</v>
      </c>
      <c r="B719" s="857" t="s">
        <v>574</v>
      </c>
      <c r="C719" s="858"/>
      <c r="D719" s="858"/>
      <c r="E719" s="859"/>
      <c r="F719" s="881"/>
      <c r="G719" s="67"/>
      <c r="H719" s="67"/>
    </row>
    <row r="720" spans="1:8" ht="12.75" customHeight="1">
      <c r="A720" s="150"/>
      <c r="B720" s="861" t="s">
        <v>975</v>
      </c>
      <c r="C720" s="862"/>
      <c r="D720" s="862"/>
      <c r="E720" s="859"/>
      <c r="F720" s="881"/>
      <c r="G720" s="67"/>
      <c r="H720" s="67"/>
    </row>
    <row r="721" spans="1:8" ht="12.75" customHeight="1">
      <c r="A721" s="150"/>
      <c r="B721" s="864" t="s">
        <v>181</v>
      </c>
      <c r="C721" s="862"/>
      <c r="D721" s="862"/>
      <c r="E721" s="859"/>
      <c r="F721" s="881"/>
      <c r="G721" s="67"/>
      <c r="H721" s="67"/>
    </row>
    <row r="722" spans="1:8" ht="12.75" customHeight="1">
      <c r="A722" s="150"/>
      <c r="B722" s="865" t="s">
        <v>152</v>
      </c>
      <c r="C722" s="862">
        <v>3000</v>
      </c>
      <c r="D722" s="862">
        <v>3000</v>
      </c>
      <c r="E722" s="875">
        <f>SUM(D722/C722)</f>
        <v>1</v>
      </c>
      <c r="F722" s="881"/>
      <c r="G722" s="67"/>
      <c r="H722" s="67"/>
    </row>
    <row r="723" spans="1:8" ht="12.75" customHeight="1">
      <c r="A723" s="150"/>
      <c r="B723" s="866" t="s">
        <v>166</v>
      </c>
      <c r="C723" s="862"/>
      <c r="D723" s="862"/>
      <c r="E723" s="859"/>
      <c r="F723" s="881"/>
      <c r="G723" s="67"/>
      <c r="H723" s="67"/>
    </row>
    <row r="724" spans="1:8" ht="12.75" customHeight="1">
      <c r="A724" s="150"/>
      <c r="B724" s="866" t="s">
        <v>988</v>
      </c>
      <c r="C724" s="862"/>
      <c r="D724" s="862"/>
      <c r="E724" s="859"/>
      <c r="F724" s="882"/>
      <c r="G724" s="67"/>
      <c r="H724" s="67"/>
    </row>
    <row r="725" spans="1:8" ht="12.75" customHeight="1" thickBot="1">
      <c r="A725" s="150"/>
      <c r="B725" s="867" t="s">
        <v>153</v>
      </c>
      <c r="C725" s="862"/>
      <c r="D725" s="862"/>
      <c r="E725" s="868"/>
      <c r="F725" s="883"/>
      <c r="G725" s="67"/>
      <c r="H725" s="67"/>
    </row>
    <row r="726" spans="1:8" ht="12.75" customHeight="1" thickBot="1">
      <c r="A726" s="869"/>
      <c r="B726" s="870" t="s">
        <v>145</v>
      </c>
      <c r="C726" s="871">
        <f>SUM(C720:C725)</f>
        <v>3000</v>
      </c>
      <c r="D726" s="871">
        <f>SUM(D720:D725)</f>
        <v>3000</v>
      </c>
      <c r="E726" s="873">
        <f>SUM(D726/C726)</f>
        <v>1</v>
      </c>
      <c r="F726" s="884"/>
      <c r="G726" s="67"/>
      <c r="H726" s="67"/>
    </row>
    <row r="727" spans="1:8" ht="12.75" customHeight="1">
      <c r="A727" s="874">
        <v>3451</v>
      </c>
      <c r="B727" s="857" t="s">
        <v>504</v>
      </c>
      <c r="C727" s="858"/>
      <c r="D727" s="858"/>
      <c r="E727" s="859"/>
      <c r="F727" s="881"/>
      <c r="G727" s="67"/>
      <c r="H727" s="67"/>
    </row>
    <row r="728" spans="1:8" ht="12.75" customHeight="1">
      <c r="A728" s="150"/>
      <c r="B728" s="861" t="s">
        <v>975</v>
      </c>
      <c r="C728" s="862"/>
      <c r="D728" s="862"/>
      <c r="E728" s="859"/>
      <c r="F728" s="881"/>
      <c r="G728" s="67"/>
      <c r="H728" s="67"/>
    </row>
    <row r="729" spans="1:8" ht="12.75" customHeight="1">
      <c r="A729" s="150"/>
      <c r="B729" s="864" t="s">
        <v>181</v>
      </c>
      <c r="C729" s="862"/>
      <c r="D729" s="862"/>
      <c r="E729" s="859"/>
      <c r="F729" s="881"/>
      <c r="G729" s="67"/>
      <c r="H729" s="67"/>
    </row>
    <row r="730" spans="1:8" ht="12.75" customHeight="1">
      <c r="A730" s="150"/>
      <c r="B730" s="865" t="s">
        <v>152</v>
      </c>
      <c r="C730" s="862"/>
      <c r="D730" s="862">
        <v>1000</v>
      </c>
      <c r="E730" s="875"/>
      <c r="F730" s="881"/>
      <c r="G730" s="67"/>
      <c r="H730" s="67"/>
    </row>
    <row r="731" spans="1:8" ht="12.75" customHeight="1">
      <c r="A731" s="150"/>
      <c r="B731" s="866" t="s">
        <v>166</v>
      </c>
      <c r="C731" s="862"/>
      <c r="D731" s="862"/>
      <c r="E731" s="859"/>
      <c r="F731" s="881"/>
      <c r="G731" s="67"/>
      <c r="H731" s="67"/>
    </row>
    <row r="732" spans="1:8" ht="12.75" customHeight="1">
      <c r="A732" s="150"/>
      <c r="B732" s="866" t="s">
        <v>988</v>
      </c>
      <c r="C732" s="862"/>
      <c r="D732" s="862"/>
      <c r="E732" s="859"/>
      <c r="F732" s="882"/>
      <c r="G732" s="67"/>
      <c r="H732" s="67"/>
    </row>
    <row r="733" spans="1:8" ht="12.75" customHeight="1" thickBot="1">
      <c r="A733" s="150"/>
      <c r="B733" s="867" t="s">
        <v>153</v>
      </c>
      <c r="C733" s="862"/>
      <c r="D733" s="862"/>
      <c r="E733" s="868"/>
      <c r="F733" s="883"/>
      <c r="G733" s="67"/>
      <c r="H733" s="67"/>
    </row>
    <row r="734" spans="1:8" ht="12.75" customHeight="1" thickBot="1">
      <c r="A734" s="869"/>
      <c r="B734" s="870" t="s">
        <v>145</v>
      </c>
      <c r="C734" s="871">
        <f>SUM(C728:C733)</f>
        <v>0</v>
      </c>
      <c r="D734" s="871">
        <f>SUM(D728:D733)</f>
        <v>1000</v>
      </c>
      <c r="E734" s="873"/>
      <c r="F734" s="884"/>
      <c r="G734" s="67"/>
      <c r="H734" s="67"/>
    </row>
    <row r="735" spans="1:8" ht="12.75" customHeight="1">
      <c r="A735" s="874">
        <v>3452</v>
      </c>
      <c r="B735" s="857" t="s">
        <v>505</v>
      </c>
      <c r="C735" s="858"/>
      <c r="D735" s="858"/>
      <c r="E735" s="859"/>
      <c r="F735" s="881"/>
      <c r="G735" s="67"/>
      <c r="H735" s="67"/>
    </row>
    <row r="736" spans="1:8" ht="12.75" customHeight="1">
      <c r="A736" s="150"/>
      <c r="B736" s="861" t="s">
        <v>975</v>
      </c>
      <c r="C736" s="862"/>
      <c r="D736" s="862"/>
      <c r="E736" s="859"/>
      <c r="F736" s="881"/>
      <c r="G736" s="67"/>
      <c r="H736" s="67"/>
    </row>
    <row r="737" spans="1:8" ht="12.75" customHeight="1">
      <c r="A737" s="150"/>
      <c r="B737" s="864" t="s">
        <v>181</v>
      </c>
      <c r="C737" s="862"/>
      <c r="D737" s="862"/>
      <c r="E737" s="859"/>
      <c r="F737" s="881"/>
      <c r="G737" s="67"/>
      <c r="H737" s="67"/>
    </row>
    <row r="738" spans="1:8" ht="12.75" customHeight="1">
      <c r="A738" s="150"/>
      <c r="B738" s="865" t="s">
        <v>152</v>
      </c>
      <c r="C738" s="862"/>
      <c r="D738" s="862"/>
      <c r="E738" s="875"/>
      <c r="F738" s="881"/>
      <c r="G738" s="67"/>
      <c r="H738" s="67"/>
    </row>
    <row r="739" spans="1:8" ht="12.75" customHeight="1">
      <c r="A739" s="150"/>
      <c r="B739" s="866" t="s">
        <v>166</v>
      </c>
      <c r="C739" s="862"/>
      <c r="D739" s="862"/>
      <c r="E739" s="859"/>
      <c r="F739" s="881"/>
      <c r="G739" s="67"/>
      <c r="H739" s="67"/>
    </row>
    <row r="740" spans="1:8" ht="12.75" customHeight="1">
      <c r="A740" s="150"/>
      <c r="B740" s="866" t="s">
        <v>988</v>
      </c>
      <c r="C740" s="862"/>
      <c r="D740" s="862"/>
      <c r="E740" s="859"/>
      <c r="F740" s="882"/>
      <c r="G740" s="67"/>
      <c r="H740" s="67"/>
    </row>
    <row r="741" spans="1:8" ht="12.75" customHeight="1" thickBot="1">
      <c r="A741" s="150"/>
      <c r="B741" s="867" t="s">
        <v>556</v>
      </c>
      <c r="C741" s="862"/>
      <c r="D741" s="862">
        <v>2707</v>
      </c>
      <c r="E741" s="868"/>
      <c r="F741" s="883"/>
      <c r="G741" s="67"/>
      <c r="H741" s="67"/>
    </row>
    <row r="742" spans="1:8" ht="12.75" customHeight="1" thickBot="1">
      <c r="A742" s="869"/>
      <c r="B742" s="870" t="s">
        <v>145</v>
      </c>
      <c r="C742" s="871">
        <f>SUM(C736:C741)</f>
        <v>0</v>
      </c>
      <c r="D742" s="871">
        <f>SUM(D736:D741)</f>
        <v>2707</v>
      </c>
      <c r="E742" s="873"/>
      <c r="F742" s="884"/>
      <c r="G742" s="67"/>
      <c r="H742" s="67"/>
    </row>
    <row r="743" spans="1:8" ht="12" customHeight="1">
      <c r="A743" s="85">
        <v>3600</v>
      </c>
      <c r="B743" s="102" t="s">
        <v>39</v>
      </c>
      <c r="C743" s="88"/>
      <c r="D743" s="88"/>
      <c r="E743" s="620"/>
      <c r="F743" s="4"/>
      <c r="G743" s="67"/>
      <c r="H743" s="67"/>
    </row>
    <row r="744" spans="1:8" ht="12" customHeight="1">
      <c r="A744" s="85"/>
      <c r="B744" s="203" t="s">
        <v>690</v>
      </c>
      <c r="C744" s="88"/>
      <c r="D744" s="88"/>
      <c r="E744" s="620"/>
      <c r="F744" s="4"/>
      <c r="G744" s="67"/>
      <c r="H744" s="67"/>
    </row>
    <row r="745" spans="1:8" ht="12" customHeight="1">
      <c r="A745" s="83"/>
      <c r="B745" s="70" t="s">
        <v>975</v>
      </c>
      <c r="C745" s="76">
        <f>SUM(C11+C20+C29+C38+C57+C66+C74+C82+C91+C99+C107+C115+C132+C140+C148+C156+C190+C198+C206+C214+C222+C238+C321+C329+C338+C347+C356+C365+C374+C383+C392+C410+C419+C428+C445+C453+C461+C469+C477+C485+C493+C501+C509+C517+C525+C533+C541+C583+C591+C599+C607+C615+C624+C632+C47+C549+C181+C173+C640)</f>
        <v>63834</v>
      </c>
      <c r="D745" s="76">
        <f>SUM(D11+D20+D29+D38+D57+D66+D74+D82+D91+D99+D107+D115+D132+D140+D148+D156+D190+D198+D206+D214+D222+D238+D321+D329+D338+D347+D356+D365+D374+D383+D392+D410+D419+D428+D445+D453+D461+D469+D477+D485+D493+D501+D509+D517+D525+D533+D541+D583+D591+D599+D607+D615+D624+D632+D47+D549+D181+D173+D640+D304)</f>
        <v>86341</v>
      </c>
      <c r="E745" s="621">
        <f aca="true" t="shared" si="0" ref="E745:E751">SUM(D745/C745)</f>
        <v>1.352586395964533</v>
      </c>
      <c r="F745" s="5"/>
      <c r="G745" s="67"/>
      <c r="H745" s="67"/>
    </row>
    <row r="746" spans="1:8" ht="12" customHeight="1">
      <c r="A746" s="83"/>
      <c r="B746" s="10" t="s">
        <v>963</v>
      </c>
      <c r="C746" s="76">
        <f>SUM(C12+C21+C30+C39+C58+C67+C75+C83+C92+C100+C108+C116+C133+C141+C149+C157+C191+C199+C207+C215+C223+C239+C322+C330+C339+C348+C357+C366+C375+C384+C393+C411+C420+C429+C446+C454+C462+C470+C478+C486+C494+C502+C510+C518+C526+C534+C542+C584+C592+C600+C608+C616+C625+C633+C48+C550+C182+C174+C641)</f>
        <v>17125</v>
      </c>
      <c r="D746" s="76">
        <f>SUM(D12+D21+D30+D39+D58+D67+D75+D83+D92+D100+D108+D116+D133+D141+D149+D157+D191+D199+D207+D215+D223+D239+D322+D330+D339+D348+D357+D366+D375+D384+D393+D411+D420+D429+D446+D454+D462+D470+D478+D486+D494+D502+D510+D518+D526+D534+D542+D584+D592+D600+D608+D616+D625+D633+D48+D550+D182+D174+D641+D305)</f>
        <v>18291</v>
      </c>
      <c r="E746" s="621">
        <f t="shared" si="0"/>
        <v>1.0680875912408758</v>
      </c>
      <c r="F746" s="5"/>
      <c r="G746" s="67"/>
      <c r="H746" s="67"/>
    </row>
    <row r="747" spans="1:8" ht="12" customHeight="1">
      <c r="A747" s="83"/>
      <c r="B747" s="10" t="s">
        <v>175</v>
      </c>
      <c r="C747" s="76">
        <f>SUM(C13+C22+C31+C40+C59+C68+C76+C84+C93+C101+C109+C117+C134+C142+C150+C158+C192+C200+C208+C216+C224+C240+C323+C331+C340+C349+C358+C367+C376+C385+C394+C412+C421+C430+C447+C455+C463+C471+C479+C487+C495+C503+C511+C519+C527+C535+C543+C585+C593+C601+C609+C617+C626+C634+C306+C257+C265+C642+C49+C232+C273+C281+C289+C183+C559+C567+C674+C439+C682+C690+C698+C706+C714+C722+C297+C125+C248+C166+C650+C658+C666+C175+C314)</f>
        <v>2773989</v>
      </c>
      <c r="D747" s="76">
        <f>SUM(D13+D22+D31+D40+D59+D68+D76+D84+D93+D101+D109+D117+D134+D142+D150+D158+D192+D200+D208+D216+D224+D240+D323+D331+D340+D349+D358+D367+D376+D385+D394+D412+D421+D430+D447+D455+D463+D471+D479+D487+D495+D503+D511+D519+D527+D535+D543+D585+D593+D601+D609+D617+D626+D634+D306+D257+D265+D642+D49+D232+D273+D281+D289+D183+D559+D567+D674+D439+D682+D690+D698+D706+D714+D722+D297+D125+D248+D166+D650+D658+D666+D175+D314+D575+D730)</f>
        <v>2824762</v>
      </c>
      <c r="E747" s="621">
        <f t="shared" si="0"/>
        <v>1.0183032448939056</v>
      </c>
      <c r="F747" s="2"/>
      <c r="G747" s="67"/>
      <c r="H747" s="67"/>
    </row>
    <row r="748" spans="1:8" ht="12" customHeight="1">
      <c r="A748" s="83"/>
      <c r="B748" s="10" t="s">
        <v>166</v>
      </c>
      <c r="C748" s="76">
        <f>SUM(C14+C23+C32+C41+C60+C69+C77+C85+C94+C102+C110+C118+C135+C143+C151+C159+C193+C201+C209+C217+C225+C241+C324+C332+C341+C350+C359+C368+C377+C386+C395+C413+C422+C431+C448+C456+C464+C472+C480+C488+C496+C504+C512+C520+C528+C536+C544+C586+C594+C602+C610+C618+C627+C635+C552+C184)</f>
        <v>153000</v>
      </c>
      <c r="D748" s="76">
        <f>SUM(D14+D23+D32+D41+D60+D69+D77+D85+D94+D102+D110+D118+D135+D143+D151+D159+D193+D201+D209+D217+D225+D241+D324+D332+D341+D350+D359+D368+D377+D386+D395+D413+D422+D431+D448+D456+D464+D472+D480+D488+D496+D504+D512+D520+D528+D536+D544+D586+D594+D602+D610+D618+D627+D635+D552+D184)</f>
        <v>180403</v>
      </c>
      <c r="E748" s="621">
        <f t="shared" si="0"/>
        <v>1.1791045751633986</v>
      </c>
      <c r="F748" s="5"/>
      <c r="G748" s="67"/>
      <c r="H748" s="67"/>
    </row>
    <row r="749" spans="1:8" ht="12" customHeight="1">
      <c r="A749" s="83"/>
      <c r="B749" s="7" t="s">
        <v>988</v>
      </c>
      <c r="C749" s="71">
        <f>SUM(C15+C24+C33+C42+C61+C70+C78+C86+C95+C103+C111+C119+C136+C144+C152+C160+C194+C202+C210+C218+C226+C242+C325+C333+C342+C351+C360+C369+C378+C387+C396+C414+C423+C432+C449+C457+C465+C473+C481+C489+C497+C505+C513+C521+C529+C537+C545+C587+C595+C603+C611+C619+C628+C636)</f>
        <v>3500</v>
      </c>
      <c r="D749" s="71">
        <f>SUM(D15+D24+D33+D42+D61+D70+D78+D86+D95+D103+D111+D119+D136+D144+D152+D160+D194+D202+D210+D218+D226+D242+D325+D333+D342+D351+D360+D369+D378+D387+D396+D414+D423+D432+D449+D457+D465+D473+D481+D489+D497+D505+D513+D521+D529+D537+D545+D587+D595+D603+D611+D619+D628+D636)</f>
        <v>3500</v>
      </c>
      <c r="E749" s="621">
        <f t="shared" si="0"/>
        <v>1</v>
      </c>
      <c r="F749" s="5"/>
      <c r="G749" s="67"/>
      <c r="H749" s="67"/>
    </row>
    <row r="750" spans="1:8" ht="12" customHeight="1" thickBot="1">
      <c r="A750" s="83"/>
      <c r="B750" s="436" t="s">
        <v>321</v>
      </c>
      <c r="C750" s="110">
        <f>SUM(C334+C343+C352+C361+C370+C379+C388+C397+C415+C424+C433)</f>
        <v>101664</v>
      </c>
      <c r="D750" s="110">
        <f>SUM(D334+D343+D352+D361+D370+D379+D388+D397+D415+D424+D433+D406+D186)</f>
        <v>197270</v>
      </c>
      <c r="E750" s="879">
        <f t="shared" si="0"/>
        <v>1.9404115517784073</v>
      </c>
      <c r="F750" s="30"/>
      <c r="G750" s="67"/>
      <c r="H750" s="67"/>
    </row>
    <row r="751" spans="1:8" ht="12" customHeight="1" thickBot="1">
      <c r="A751" s="83"/>
      <c r="B751" s="161" t="s">
        <v>644</v>
      </c>
      <c r="C751" s="277">
        <f>SUM(C745:C750)</f>
        <v>3113112</v>
      </c>
      <c r="D751" s="277">
        <f>SUM(D745:D750)</f>
        <v>3310567</v>
      </c>
      <c r="E751" s="855">
        <f t="shared" si="0"/>
        <v>1.0634268860227323</v>
      </c>
      <c r="F751" s="30"/>
      <c r="G751" s="67"/>
      <c r="H751" s="67"/>
    </row>
    <row r="752" spans="1:8" ht="12" customHeight="1">
      <c r="A752" s="83"/>
      <c r="B752" s="256" t="s">
        <v>691</v>
      </c>
      <c r="C752" s="76"/>
      <c r="D752" s="76"/>
      <c r="E752" s="620"/>
      <c r="F752" s="4"/>
      <c r="G752" s="67"/>
      <c r="H752" s="67"/>
    </row>
    <row r="753" spans="1:8" ht="12" customHeight="1">
      <c r="A753" s="83"/>
      <c r="B753" s="10" t="s">
        <v>953</v>
      </c>
      <c r="C753" s="76"/>
      <c r="D753" s="76"/>
      <c r="E753" s="620"/>
      <c r="F753" s="5"/>
      <c r="G753" s="67"/>
      <c r="H753" s="67"/>
    </row>
    <row r="754" spans="1:8" ht="12" customHeight="1">
      <c r="A754" s="83"/>
      <c r="B754" s="10" t="s">
        <v>954</v>
      </c>
      <c r="C754" s="71">
        <f>SUM(C284)</f>
        <v>93200</v>
      </c>
      <c r="D754" s="71">
        <f>SUM(D284+D203+D741)</f>
        <v>257975</v>
      </c>
      <c r="E754" s="880">
        <f>SUM(D754/C754)</f>
        <v>2.7679721030042916</v>
      </c>
      <c r="F754" s="5"/>
      <c r="G754" s="67"/>
      <c r="H754" s="67"/>
    </row>
    <row r="755" spans="1:8" ht="12" customHeight="1" thickBot="1">
      <c r="A755" s="83"/>
      <c r="B755" s="262" t="s">
        <v>955</v>
      </c>
      <c r="C755" s="170">
        <f>SUM(C64)</f>
        <v>700000</v>
      </c>
      <c r="D755" s="170">
        <f>SUM(D64)</f>
        <v>800000</v>
      </c>
      <c r="E755" s="887">
        <f>SUM(D755/C755)</f>
        <v>1.1428571428571428</v>
      </c>
      <c r="F755" s="30"/>
      <c r="G755" s="67"/>
      <c r="H755" s="67"/>
    </row>
    <row r="756" spans="1:8" ht="12" customHeight="1" thickBot="1">
      <c r="A756" s="83"/>
      <c r="B756" s="161" t="s">
        <v>665</v>
      </c>
      <c r="C756" s="277">
        <f>SUM(C753:C755)</f>
        <v>793200</v>
      </c>
      <c r="D756" s="277">
        <f>SUM(D753:D755)</f>
        <v>1057975</v>
      </c>
      <c r="E756" s="855">
        <f>SUM(D756/C756)</f>
        <v>1.3338061018658598</v>
      </c>
      <c r="F756" s="30"/>
      <c r="G756" s="67"/>
      <c r="H756" s="67"/>
    </row>
    <row r="757" spans="1:8" ht="12" customHeight="1" thickBot="1">
      <c r="A757" s="83"/>
      <c r="B757" s="224" t="s">
        <v>83</v>
      </c>
      <c r="C757" s="110"/>
      <c r="D757" s="110"/>
      <c r="E757" s="855"/>
      <c r="F757" s="30"/>
      <c r="G757" s="67"/>
      <c r="H757" s="67"/>
    </row>
    <row r="758" spans="1:8" ht="12" customHeight="1" thickBot="1">
      <c r="A758" s="79"/>
      <c r="B758" s="56" t="s">
        <v>145</v>
      </c>
      <c r="C758" s="81">
        <f>SUM(C756+C751)</f>
        <v>3906312</v>
      </c>
      <c r="D758" s="81">
        <f>SUM(D756+D751)</f>
        <v>4368542</v>
      </c>
      <c r="E758" s="855">
        <f>SUM(D758/C758)</f>
        <v>1.1183290018820822</v>
      </c>
      <c r="F758" s="182"/>
      <c r="G758" s="67"/>
      <c r="H758" s="67"/>
    </row>
    <row r="759" ht="12.75">
      <c r="F759"/>
    </row>
    <row r="760" ht="12.75">
      <c r="F760"/>
    </row>
    <row r="761" ht="12.75">
      <c r="F761"/>
    </row>
    <row r="762" ht="12.75">
      <c r="F762"/>
    </row>
    <row r="763" ht="12.75">
      <c r="F763"/>
    </row>
    <row r="764" ht="12.75">
      <c r="F764"/>
    </row>
    <row r="765" ht="12.75">
      <c r="F765"/>
    </row>
    <row r="766" ht="12.75">
      <c r="F766"/>
    </row>
    <row r="767" ht="12.75">
      <c r="F767"/>
    </row>
    <row r="768" ht="12.75">
      <c r="F768"/>
    </row>
    <row r="769" ht="12.75">
      <c r="F769"/>
    </row>
    <row r="770" ht="12.75">
      <c r="F770"/>
    </row>
    <row r="771" ht="12.75">
      <c r="F771"/>
    </row>
    <row r="772" ht="12.75">
      <c r="F772"/>
    </row>
    <row r="773" ht="12.75">
      <c r="F773"/>
    </row>
    <row r="774" ht="12.75">
      <c r="F774"/>
    </row>
    <row r="775" ht="12.75">
      <c r="F775"/>
    </row>
    <row r="776" ht="12.75">
      <c r="F776"/>
    </row>
    <row r="777" ht="12.75">
      <c r="F777"/>
    </row>
    <row r="778" ht="12.75">
      <c r="F778"/>
    </row>
    <row r="779" ht="12.75">
      <c r="F779"/>
    </row>
    <row r="780" ht="12.75">
      <c r="F780"/>
    </row>
    <row r="781" ht="12.75">
      <c r="F781"/>
    </row>
    <row r="782" ht="12.75">
      <c r="F782"/>
    </row>
    <row r="783" ht="12.75">
      <c r="F783"/>
    </row>
    <row r="784" ht="12.75">
      <c r="F784"/>
    </row>
    <row r="785" ht="12.75">
      <c r="F785"/>
    </row>
    <row r="786" ht="12.75">
      <c r="F786"/>
    </row>
    <row r="787" ht="12.75">
      <c r="F787"/>
    </row>
    <row r="788" ht="12.75">
      <c r="F788"/>
    </row>
  </sheetData>
  <mergeCells count="5">
    <mergeCell ref="A1:G1"/>
    <mergeCell ref="A2:G2"/>
    <mergeCell ref="C5:C7"/>
    <mergeCell ref="E5:E7"/>
    <mergeCell ref="D5:D7"/>
  </mergeCells>
  <printOptions horizontalCentered="1"/>
  <pageMargins left="0" right="0" top="0.3937007874015748" bottom="0.3937007874015748" header="0.1968503937007874" footer="0.1968503937007874"/>
  <pageSetup firstPageNumber="25" useFirstPageNumber="1" horizontalDpi="600" verticalDpi="600" orientation="landscape" paperSize="9" scale="78" r:id="rId1"/>
  <headerFooter alignWithMargins="0">
    <oddFooter>&amp;C&amp;P. oldal</oddFooter>
  </headerFooter>
  <rowBreaks count="14" manualBreakCount="14">
    <brk id="53" max="255" man="1"/>
    <brk id="105" max="255" man="1"/>
    <brk id="154" max="255" man="1"/>
    <brk id="204" max="255" man="1"/>
    <brk id="252" max="255" man="1"/>
    <brk id="301" max="255" man="1"/>
    <brk id="399" max="255" man="1"/>
    <brk id="451" max="255" man="1"/>
    <brk id="499" max="255" man="1"/>
    <brk id="547" max="255" man="1"/>
    <brk id="597" max="255" man="1"/>
    <brk id="646" max="255" man="1"/>
    <brk id="694" max="255" man="1"/>
    <brk id="74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59"/>
  <sheetViews>
    <sheetView showZeros="0" zoomScale="95" zoomScaleNormal="95" workbookViewId="0" topLeftCell="A20">
      <selection activeCell="D53" sqref="D53"/>
    </sheetView>
  </sheetViews>
  <sheetFormatPr defaultColWidth="9.00390625" defaultRowHeight="12.75" customHeight="1"/>
  <cols>
    <col min="1" max="1" width="6.75390625" style="12" customWidth="1"/>
    <col min="2" max="2" width="51.00390625" style="12" customWidth="1"/>
    <col min="3" max="4" width="14.875" style="13" customWidth="1"/>
    <col min="5" max="5" width="8.625" style="13" customWidth="1"/>
    <col min="6" max="6" width="50.875" style="12" customWidth="1"/>
    <col min="7" max="16384" width="9.125" style="12" customWidth="1"/>
  </cols>
  <sheetData>
    <row r="1" spans="1:7" ht="12.75" customHeight="1">
      <c r="A1" s="997" t="s">
        <v>178</v>
      </c>
      <c r="B1" s="1000"/>
      <c r="C1" s="1000"/>
      <c r="D1" s="1000"/>
      <c r="E1" s="1000"/>
      <c r="F1" s="1000"/>
      <c r="G1" s="202"/>
    </row>
    <row r="2" spans="1:7" ht="12.75" customHeight="1">
      <c r="A2" s="999" t="s">
        <v>807</v>
      </c>
      <c r="B2" s="1000"/>
      <c r="C2" s="1000"/>
      <c r="D2" s="1000"/>
      <c r="E2" s="1000"/>
      <c r="F2" s="1000"/>
      <c r="G2" s="145"/>
    </row>
    <row r="3" spans="3:6" ht="12" customHeight="1">
      <c r="C3" s="160"/>
      <c r="D3" s="160"/>
      <c r="E3" s="160"/>
      <c r="F3" s="199" t="s">
        <v>112</v>
      </c>
    </row>
    <row r="4" spans="1:6" ht="12.75" customHeight="1">
      <c r="A4" s="113"/>
      <c r="B4" s="114"/>
      <c r="C4" s="1018" t="s">
        <v>916</v>
      </c>
      <c r="D4" s="1018" t="s">
        <v>666</v>
      </c>
      <c r="E4" s="1018" t="s">
        <v>888</v>
      </c>
      <c r="F4" s="226" t="s">
        <v>42</v>
      </c>
    </row>
    <row r="5" spans="1:6" ht="12.75">
      <c r="A5" s="115" t="s">
        <v>147</v>
      </c>
      <c r="B5" s="225" t="s">
        <v>40</v>
      </c>
      <c r="C5" s="1034"/>
      <c r="D5" s="1016"/>
      <c r="E5" s="1016"/>
      <c r="F5" s="116" t="s">
        <v>43</v>
      </c>
    </row>
    <row r="6" spans="1:6" ht="13.5" thickBot="1">
      <c r="A6" s="117"/>
      <c r="B6" s="118"/>
      <c r="C6" s="1035"/>
      <c r="D6" s="1017"/>
      <c r="E6" s="1002"/>
      <c r="F6" s="120"/>
    </row>
    <row r="7" spans="1:6" ht="15" customHeight="1">
      <c r="A7" s="823" t="s">
        <v>73</v>
      </c>
      <c r="B7" s="824" t="s">
        <v>74</v>
      </c>
      <c r="C7" s="825" t="s">
        <v>75</v>
      </c>
      <c r="D7" s="825" t="s">
        <v>76</v>
      </c>
      <c r="E7" s="826" t="s">
        <v>77</v>
      </c>
      <c r="F7" s="827" t="s">
        <v>605</v>
      </c>
    </row>
    <row r="8" spans="1:6" ht="12.75" customHeight="1">
      <c r="A8" s="292"/>
      <c r="B8" s="219" t="s">
        <v>52</v>
      </c>
      <c r="C8" s="3"/>
      <c r="D8" s="3"/>
      <c r="E8" s="3"/>
      <c r="F8" s="57"/>
    </row>
    <row r="9" spans="1:6" ht="12.75" customHeight="1" thickBot="1">
      <c r="A9" s="69">
        <v>3911</v>
      </c>
      <c r="B9" s="57" t="s">
        <v>126</v>
      </c>
      <c r="C9" s="220">
        <v>12000</v>
      </c>
      <c r="D9" s="220">
        <v>12000</v>
      </c>
      <c r="E9" s="619">
        <f>SUM(D9/C9)</f>
        <v>1</v>
      </c>
      <c r="F9" s="59"/>
    </row>
    <row r="10" spans="1:6" ht="12.75" customHeight="1" thickBot="1">
      <c r="A10" s="140">
        <v>3910</v>
      </c>
      <c r="B10" s="62" t="s">
        <v>104</v>
      </c>
      <c r="C10" s="9">
        <f>SUM(C9:C9)</f>
        <v>12000</v>
      </c>
      <c r="D10" s="9">
        <f>SUM(D9:D9)</f>
        <v>12000</v>
      </c>
      <c r="E10" s="516">
        <f aca="true" t="shared" si="0" ref="E10:E57">SUM(D10/C10)</f>
        <v>1</v>
      </c>
      <c r="F10" s="59"/>
    </row>
    <row r="11" spans="1:6" s="17" customFormat="1" ht="12.75" customHeight="1">
      <c r="A11" s="15"/>
      <c r="B11" s="64" t="s">
        <v>1002</v>
      </c>
      <c r="C11" s="35"/>
      <c r="D11" s="35"/>
      <c r="E11" s="148"/>
      <c r="F11" s="64"/>
    </row>
    <row r="12" spans="1:6" s="17" customFormat="1" ht="12.75" customHeight="1">
      <c r="A12" s="69">
        <v>3921</v>
      </c>
      <c r="B12" s="57" t="s">
        <v>124</v>
      </c>
      <c r="C12" s="36">
        <v>6000</v>
      </c>
      <c r="D12" s="36">
        <v>6000</v>
      </c>
      <c r="E12" s="148">
        <f t="shared" si="0"/>
        <v>1</v>
      </c>
      <c r="F12" s="69" t="s">
        <v>116</v>
      </c>
    </row>
    <row r="13" spans="1:6" s="17" customFormat="1" ht="12.75" customHeight="1">
      <c r="A13" s="69">
        <v>3922</v>
      </c>
      <c r="B13" s="57" t="s">
        <v>125</v>
      </c>
      <c r="C13" s="36">
        <v>5000</v>
      </c>
      <c r="D13" s="36">
        <v>5000</v>
      </c>
      <c r="E13" s="148">
        <f t="shared" si="0"/>
        <v>1</v>
      </c>
      <c r="F13" s="69" t="s">
        <v>116</v>
      </c>
    </row>
    <row r="14" spans="1:6" s="17" customFormat="1" ht="12.75" customHeight="1">
      <c r="A14" s="69">
        <v>3923</v>
      </c>
      <c r="B14" s="57" t="s">
        <v>107</v>
      </c>
      <c r="C14" s="36"/>
      <c r="D14" s="36">
        <v>836</v>
      </c>
      <c r="E14" s="148"/>
      <c r="F14" s="210" t="s">
        <v>889</v>
      </c>
    </row>
    <row r="15" spans="1:6" s="17" customFormat="1" ht="12.75" customHeight="1">
      <c r="A15" s="69">
        <v>3924</v>
      </c>
      <c r="B15" s="57" t="s">
        <v>229</v>
      </c>
      <c r="C15" s="36">
        <v>2000</v>
      </c>
      <c r="D15" s="36">
        <v>5000</v>
      </c>
      <c r="E15" s="148">
        <f t="shared" si="0"/>
        <v>2.5</v>
      </c>
      <c r="F15" s="69"/>
    </row>
    <row r="16" spans="1:6" s="17" customFormat="1" ht="12.75" customHeight="1">
      <c r="A16" s="69">
        <v>3925</v>
      </c>
      <c r="B16" s="57" t="s">
        <v>480</v>
      </c>
      <c r="C16" s="36">
        <v>300300</v>
      </c>
      <c r="D16" s="36">
        <v>280300</v>
      </c>
      <c r="E16" s="148">
        <f t="shared" si="0"/>
        <v>0.9333999333999334</v>
      </c>
      <c r="F16" s="210"/>
    </row>
    <row r="17" spans="1:6" s="17" customFormat="1" ht="12.75" customHeight="1">
      <c r="A17" s="69">
        <v>3926</v>
      </c>
      <c r="B17" s="57" t="s">
        <v>492</v>
      </c>
      <c r="C17" s="36"/>
      <c r="D17" s="36">
        <v>2000</v>
      </c>
      <c r="E17" s="148"/>
      <c r="F17" s="210"/>
    </row>
    <row r="18" spans="1:6" s="17" customFormat="1" ht="12.75" customHeight="1" thickBot="1">
      <c r="A18" s="69">
        <v>3927</v>
      </c>
      <c r="B18" s="57" t="s">
        <v>204</v>
      </c>
      <c r="C18" s="36"/>
      <c r="D18" s="36">
        <v>3238</v>
      </c>
      <c r="E18" s="619"/>
      <c r="F18" s="468"/>
    </row>
    <row r="19" spans="1:6" s="17" customFormat="1" ht="12.75" customHeight="1" thickBot="1">
      <c r="A19" s="140">
        <v>3920</v>
      </c>
      <c r="B19" s="62" t="s">
        <v>104</v>
      </c>
      <c r="C19" s="9">
        <f>SUM(C12:C16)</f>
        <v>313300</v>
      </c>
      <c r="D19" s="9">
        <f>SUM(D12:D18)</f>
        <v>302374</v>
      </c>
      <c r="E19" s="516">
        <f t="shared" si="0"/>
        <v>0.9651260772422598</v>
      </c>
      <c r="F19" s="221"/>
    </row>
    <row r="20" spans="1:6" s="17" customFormat="1" ht="12.75" customHeight="1">
      <c r="A20" s="15"/>
      <c r="B20" s="64" t="s">
        <v>1004</v>
      </c>
      <c r="C20" s="175"/>
      <c r="D20" s="175"/>
      <c r="E20" s="148"/>
      <c r="F20" s="64"/>
    </row>
    <row r="21" spans="1:6" s="17" customFormat="1" ht="12.75" customHeight="1">
      <c r="A21" s="157">
        <v>3931</v>
      </c>
      <c r="B21" s="222" t="s">
        <v>65</v>
      </c>
      <c r="C21" s="154">
        <v>5000</v>
      </c>
      <c r="D21" s="154">
        <v>5000</v>
      </c>
      <c r="E21" s="148">
        <f t="shared" si="0"/>
        <v>1</v>
      </c>
      <c r="F21" s="222"/>
    </row>
    <row r="22" spans="1:6" s="17" customFormat="1" ht="12.75" customHeight="1" thickBot="1">
      <c r="A22" s="157">
        <v>3932</v>
      </c>
      <c r="B22" s="222" t="s">
        <v>127</v>
      </c>
      <c r="C22" s="176">
        <v>11000</v>
      </c>
      <c r="D22" s="176">
        <v>11000</v>
      </c>
      <c r="E22" s="619">
        <f t="shared" si="0"/>
        <v>1</v>
      </c>
      <c r="F22" s="469"/>
    </row>
    <row r="23" spans="1:6" s="17" customFormat="1" ht="12.75" customHeight="1" thickBot="1">
      <c r="A23" s="140">
        <v>3930</v>
      </c>
      <c r="B23" s="62" t="s">
        <v>104</v>
      </c>
      <c r="C23" s="9">
        <f>SUM(C21:C22)</f>
        <v>16000</v>
      </c>
      <c r="D23" s="9">
        <f>SUM(D21:D22)</f>
        <v>16000</v>
      </c>
      <c r="E23" s="516">
        <f t="shared" si="0"/>
        <v>1</v>
      </c>
      <c r="F23" s="223"/>
    </row>
    <row r="24" spans="1:6" ht="12.75" customHeight="1">
      <c r="A24" s="15"/>
      <c r="B24" s="64" t="s">
        <v>41</v>
      </c>
      <c r="C24" s="3"/>
      <c r="D24" s="3"/>
      <c r="E24" s="148"/>
      <c r="F24" s="224"/>
    </row>
    <row r="25" spans="1:6" ht="12.75" customHeight="1">
      <c r="A25" s="69">
        <v>3941</v>
      </c>
      <c r="B25" s="57" t="s">
        <v>169</v>
      </c>
      <c r="C25" s="36">
        <v>268800</v>
      </c>
      <c r="D25" s="36">
        <v>268800</v>
      </c>
      <c r="E25" s="148">
        <f t="shared" si="0"/>
        <v>1</v>
      </c>
      <c r="F25" s="222"/>
    </row>
    <row r="26" spans="1:6" ht="12.75" customHeight="1" thickBot="1">
      <c r="A26" s="69">
        <v>3942</v>
      </c>
      <c r="B26" s="57" t="s">
        <v>972</v>
      </c>
      <c r="C26" s="36">
        <v>197000</v>
      </c>
      <c r="D26" s="36">
        <v>197000</v>
      </c>
      <c r="E26" s="619">
        <f t="shared" si="0"/>
        <v>1</v>
      </c>
      <c r="F26" s="57"/>
    </row>
    <row r="27" spans="1:6" s="17" customFormat="1" ht="12.75" customHeight="1" thickBot="1">
      <c r="A27" s="140">
        <v>3940</v>
      </c>
      <c r="B27" s="62" t="s">
        <v>100</v>
      </c>
      <c r="C27" s="9">
        <f>SUM(C25:C26)</f>
        <v>465800</v>
      </c>
      <c r="D27" s="9">
        <f>SUM(D25:D26)</f>
        <v>465800</v>
      </c>
      <c r="E27" s="516">
        <f t="shared" si="0"/>
        <v>1</v>
      </c>
      <c r="F27" s="62"/>
    </row>
    <row r="28" spans="1:6" s="17" customFormat="1" ht="12.75" customHeight="1">
      <c r="A28" s="874"/>
      <c r="B28" s="888" t="s">
        <v>345</v>
      </c>
      <c r="C28" s="889"/>
      <c r="D28" s="889"/>
      <c r="E28" s="890"/>
      <c r="F28" s="706"/>
    </row>
    <row r="29" spans="1:6" ht="12.75" customHeight="1" thickBot="1">
      <c r="A29" s="150">
        <v>3597</v>
      </c>
      <c r="B29" s="214" t="s">
        <v>559</v>
      </c>
      <c r="C29" s="236">
        <v>1500</v>
      </c>
      <c r="D29" s="236">
        <v>1500</v>
      </c>
      <c r="E29" s="898">
        <f t="shared" si="0"/>
        <v>1</v>
      </c>
      <c r="F29" s="697"/>
    </row>
    <row r="30" spans="1:6" s="17" customFormat="1" ht="12.75" customHeight="1" thickBot="1">
      <c r="A30" s="891">
        <v>3950</v>
      </c>
      <c r="B30" s="892" t="s">
        <v>53</v>
      </c>
      <c r="C30" s="893">
        <f>SUM(C29)</f>
        <v>1500</v>
      </c>
      <c r="D30" s="893">
        <f>SUM(D29)</f>
        <v>1500</v>
      </c>
      <c r="E30" s="900">
        <f t="shared" si="0"/>
        <v>1</v>
      </c>
      <c r="F30" s="707"/>
    </row>
    <row r="31" spans="1:6" s="17" customFormat="1" ht="12.75" customHeight="1">
      <c r="A31" s="894"/>
      <c r="B31" s="888" t="s">
        <v>61</v>
      </c>
      <c r="C31" s="895"/>
      <c r="D31" s="895"/>
      <c r="E31" s="890"/>
      <c r="F31" s="52"/>
    </row>
    <row r="32" spans="1:6" s="17" customFormat="1" ht="12.75" customHeight="1" thickBot="1">
      <c r="A32" s="150">
        <v>3961</v>
      </c>
      <c r="B32" s="214" t="s">
        <v>62</v>
      </c>
      <c r="C32" s="236">
        <v>92900</v>
      </c>
      <c r="D32" s="236">
        <v>92900</v>
      </c>
      <c r="E32" s="898">
        <f t="shared" si="0"/>
        <v>1</v>
      </c>
      <c r="F32" s="703"/>
    </row>
    <row r="33" spans="1:6" s="17" customFormat="1" ht="12.75" customHeight="1" thickBot="1">
      <c r="A33" s="891">
        <v>3960</v>
      </c>
      <c r="B33" s="892" t="s">
        <v>53</v>
      </c>
      <c r="C33" s="893">
        <f>SUM(C32)</f>
        <v>92900</v>
      </c>
      <c r="D33" s="893">
        <f>SUM(D32)</f>
        <v>92900</v>
      </c>
      <c r="E33" s="900">
        <f t="shared" si="0"/>
        <v>1</v>
      </c>
      <c r="F33" s="705"/>
    </row>
    <row r="34" spans="1:6" s="17" customFormat="1" ht="12.75" customHeight="1">
      <c r="A34" s="894"/>
      <c r="B34" s="888" t="s">
        <v>1017</v>
      </c>
      <c r="C34" s="895"/>
      <c r="D34" s="895"/>
      <c r="E34" s="890"/>
      <c r="F34" s="52"/>
    </row>
    <row r="35" spans="1:6" s="17" customFormat="1" ht="12.75" customHeight="1">
      <c r="A35" s="150">
        <v>3971</v>
      </c>
      <c r="B35" s="896" t="s">
        <v>970</v>
      </c>
      <c r="C35" s="236">
        <v>5462</v>
      </c>
      <c r="D35" s="236">
        <v>5462</v>
      </c>
      <c r="E35" s="890">
        <f t="shared" si="0"/>
        <v>1</v>
      </c>
      <c r="F35" s="697"/>
    </row>
    <row r="36" spans="1:6" s="17" customFormat="1" ht="12.75" customHeight="1" thickBot="1">
      <c r="A36" s="150">
        <v>3972</v>
      </c>
      <c r="B36" s="896" t="s">
        <v>1005</v>
      </c>
      <c r="C36" s="236">
        <v>18500</v>
      </c>
      <c r="D36" s="236">
        <v>18500</v>
      </c>
      <c r="E36" s="898">
        <f t="shared" si="0"/>
        <v>1</v>
      </c>
      <c r="F36" s="69" t="s">
        <v>116</v>
      </c>
    </row>
    <row r="37" spans="1:6" s="17" customFormat="1" ht="12.75" customHeight="1" thickBot="1">
      <c r="A37" s="891">
        <v>3970</v>
      </c>
      <c r="B37" s="892" t="s">
        <v>53</v>
      </c>
      <c r="C37" s="893">
        <f>SUM(C35:C36)</f>
        <v>23962</v>
      </c>
      <c r="D37" s="893">
        <f>SUM(D35:D36)</f>
        <v>23962</v>
      </c>
      <c r="E37" s="899">
        <f t="shared" si="0"/>
        <v>1</v>
      </c>
      <c r="F37" s="62"/>
    </row>
    <row r="38" spans="1:6" s="17" customFormat="1" ht="12.75" customHeight="1">
      <c r="A38" s="894"/>
      <c r="B38" s="897" t="s">
        <v>1019</v>
      </c>
      <c r="C38" s="895"/>
      <c r="D38" s="895"/>
      <c r="E38" s="890"/>
      <c r="F38" s="52"/>
    </row>
    <row r="39" spans="1:6" s="17" customFormat="1" ht="12.75" customHeight="1">
      <c r="A39" s="150">
        <v>3989</v>
      </c>
      <c r="B39" s="214" t="s">
        <v>356</v>
      </c>
      <c r="C39" s="236">
        <v>6000</v>
      </c>
      <c r="D39" s="236">
        <v>6000</v>
      </c>
      <c r="E39" s="890">
        <f t="shared" si="0"/>
        <v>1</v>
      </c>
      <c r="F39" s="222"/>
    </row>
    <row r="40" spans="1:6" s="17" customFormat="1" ht="12.75" customHeight="1">
      <c r="A40" s="157">
        <v>3990</v>
      </c>
      <c r="B40" s="222" t="s">
        <v>211</v>
      </c>
      <c r="C40" s="154">
        <v>1052</v>
      </c>
      <c r="D40" s="154">
        <v>1052</v>
      </c>
      <c r="E40" s="148">
        <f t="shared" si="0"/>
        <v>1</v>
      </c>
      <c r="F40" s="222"/>
    </row>
    <row r="41" spans="1:6" s="17" customFormat="1" ht="12.75" customHeight="1">
      <c r="A41" s="157">
        <v>3991</v>
      </c>
      <c r="B41" s="222" t="s">
        <v>333</v>
      </c>
      <c r="C41" s="154">
        <v>4212</v>
      </c>
      <c r="D41" s="154">
        <v>4212</v>
      </c>
      <c r="E41" s="148">
        <f t="shared" si="0"/>
        <v>1</v>
      </c>
      <c r="F41" s="222"/>
    </row>
    <row r="42" spans="1:6" s="17" customFormat="1" ht="12.75" customHeight="1">
      <c r="A42" s="157">
        <v>3992</v>
      </c>
      <c r="B42" s="222" t="s">
        <v>212</v>
      </c>
      <c r="C42" s="154">
        <v>1272</v>
      </c>
      <c r="D42" s="154">
        <v>1272</v>
      </c>
      <c r="E42" s="148">
        <f t="shared" si="0"/>
        <v>1</v>
      </c>
      <c r="F42" s="222"/>
    </row>
    <row r="43" spans="1:6" s="17" customFormat="1" ht="12.75" customHeight="1">
      <c r="A43" s="157">
        <v>3993</v>
      </c>
      <c r="B43" s="222" t="s">
        <v>213</v>
      </c>
      <c r="C43" s="154">
        <v>1142</v>
      </c>
      <c r="D43" s="154">
        <v>1142</v>
      </c>
      <c r="E43" s="148">
        <f t="shared" si="0"/>
        <v>1</v>
      </c>
      <c r="F43" s="222"/>
    </row>
    <row r="44" spans="1:6" s="17" customFormat="1" ht="12.75" customHeight="1">
      <c r="A44" s="157">
        <v>3994</v>
      </c>
      <c r="B44" s="222" t="s">
        <v>943</v>
      </c>
      <c r="C44" s="154">
        <v>952</v>
      </c>
      <c r="D44" s="154">
        <v>952</v>
      </c>
      <c r="E44" s="148">
        <f t="shared" si="0"/>
        <v>1</v>
      </c>
      <c r="F44" s="222"/>
    </row>
    <row r="45" spans="1:6" s="17" customFormat="1" ht="12.75" customHeight="1">
      <c r="A45" s="157">
        <v>3995</v>
      </c>
      <c r="B45" s="222" t="s">
        <v>944</v>
      </c>
      <c r="C45" s="154">
        <v>992</v>
      </c>
      <c r="D45" s="154">
        <v>992</v>
      </c>
      <c r="E45" s="148">
        <f t="shared" si="0"/>
        <v>1</v>
      </c>
      <c r="F45" s="222"/>
    </row>
    <row r="46" spans="1:6" s="17" customFormat="1" ht="12.75" customHeight="1">
      <c r="A46" s="157">
        <v>3996</v>
      </c>
      <c r="B46" s="222" t="s">
        <v>945</v>
      </c>
      <c r="C46" s="154">
        <v>992</v>
      </c>
      <c r="D46" s="154">
        <v>992</v>
      </c>
      <c r="E46" s="148">
        <f t="shared" si="0"/>
        <v>1</v>
      </c>
      <c r="F46" s="222"/>
    </row>
    <row r="47" spans="1:6" s="17" customFormat="1" ht="12.75" customHeight="1">
      <c r="A47" s="234">
        <v>3997</v>
      </c>
      <c r="B47" s="285" t="s">
        <v>946</v>
      </c>
      <c r="C47" s="164">
        <v>942</v>
      </c>
      <c r="D47" s="164">
        <v>942</v>
      </c>
      <c r="E47" s="681">
        <f t="shared" si="0"/>
        <v>1</v>
      </c>
      <c r="F47" s="285"/>
    </row>
    <row r="48" spans="1:6" s="17" customFormat="1" ht="12.75" customHeight="1">
      <c r="A48" s="157">
        <v>3998</v>
      </c>
      <c r="B48" s="222" t="s">
        <v>947</v>
      </c>
      <c r="C48" s="154">
        <v>932</v>
      </c>
      <c r="D48" s="154">
        <v>932</v>
      </c>
      <c r="E48" s="148">
        <f t="shared" si="0"/>
        <v>1</v>
      </c>
      <c r="F48" s="222"/>
    </row>
    <row r="49" spans="1:6" s="17" customFormat="1" ht="12.75" customHeight="1" thickBot="1">
      <c r="A49" s="284">
        <v>3999</v>
      </c>
      <c r="B49" s="222" t="s">
        <v>948</v>
      </c>
      <c r="C49" s="176">
        <v>1032</v>
      </c>
      <c r="D49" s="176">
        <v>1032</v>
      </c>
      <c r="E49" s="619">
        <f t="shared" si="0"/>
        <v>1</v>
      </c>
      <c r="F49" s="222"/>
    </row>
    <row r="50" spans="1:6" s="17" customFormat="1" ht="12.75" customHeight="1" thickBot="1">
      <c r="A50" s="140"/>
      <c r="B50" s="62" t="s">
        <v>53</v>
      </c>
      <c r="C50" s="9">
        <f>SUM(C39:C49)</f>
        <v>19520</v>
      </c>
      <c r="D50" s="9">
        <f>SUM(D39:D49)</f>
        <v>19520</v>
      </c>
      <c r="E50" s="516">
        <f t="shared" si="0"/>
        <v>1</v>
      </c>
      <c r="F50" s="62"/>
    </row>
    <row r="51" spans="1:6" s="17" customFormat="1" ht="12.75" customHeight="1" thickBot="1">
      <c r="A51" s="140">
        <v>3900</v>
      </c>
      <c r="B51" s="62" t="s">
        <v>44</v>
      </c>
      <c r="C51" s="9">
        <f>C30+C27+C19+C10+C23+C33+C37+C50</f>
        <v>944982</v>
      </c>
      <c r="D51" s="9">
        <f>D30+D27+D19+D10+D23+D33+D37+D50</f>
        <v>934056</v>
      </c>
      <c r="E51" s="516">
        <f t="shared" si="0"/>
        <v>0.988437875007143</v>
      </c>
      <c r="F51" s="62"/>
    </row>
    <row r="52" spans="1:6" s="17" customFormat="1" ht="12.75" customHeight="1">
      <c r="A52" s="85"/>
      <c r="B52" s="214" t="s">
        <v>93</v>
      </c>
      <c r="C52" s="154"/>
      <c r="D52" s="154"/>
      <c r="E52" s="148"/>
      <c r="F52" s="64"/>
    </row>
    <row r="53" spans="1:6" s="17" customFormat="1" ht="12.75" customHeight="1">
      <c r="A53" s="85"/>
      <c r="B53" s="36" t="s">
        <v>963</v>
      </c>
      <c r="C53" s="154"/>
      <c r="D53" s="154"/>
      <c r="E53" s="148"/>
      <c r="F53" s="64"/>
    </row>
    <row r="54" spans="1:6" s="17" customFormat="1" ht="12.75" customHeight="1">
      <c r="A54" s="85"/>
      <c r="B54" s="214" t="s">
        <v>175</v>
      </c>
      <c r="C54" s="154"/>
      <c r="D54" s="154"/>
      <c r="E54" s="148"/>
      <c r="F54" s="64"/>
    </row>
    <row r="55" spans="1:6" s="17" customFormat="1" ht="12.75" customHeight="1">
      <c r="A55" s="83"/>
      <c r="B55" s="36" t="s">
        <v>166</v>
      </c>
      <c r="C55" s="36">
        <f>SUM(C51)</f>
        <v>944982</v>
      </c>
      <c r="D55" s="36">
        <f>SUM(D51)</f>
        <v>934056</v>
      </c>
      <c r="E55" s="148">
        <f t="shared" si="0"/>
        <v>0.988437875007143</v>
      </c>
      <c r="F55" s="64"/>
    </row>
    <row r="56" spans="1:6" s="17" customFormat="1" ht="12.75" customHeight="1">
      <c r="A56" s="83"/>
      <c r="B56" s="236" t="s">
        <v>988</v>
      </c>
      <c r="C56" s="36"/>
      <c r="D56" s="36"/>
      <c r="E56" s="148"/>
      <c r="F56" s="64"/>
    </row>
    <row r="57" spans="1:6" s="17" customFormat="1" ht="12.75" customHeight="1">
      <c r="A57" s="139"/>
      <c r="B57" s="276" t="s">
        <v>644</v>
      </c>
      <c r="C57" s="166">
        <f>SUM(C53:C56)</f>
        <v>944982</v>
      </c>
      <c r="D57" s="166">
        <f>SUM(D53:D56)</f>
        <v>934056</v>
      </c>
      <c r="E57" s="683">
        <f t="shared" si="0"/>
        <v>0.988437875007143</v>
      </c>
      <c r="F57" s="75"/>
    </row>
    <row r="58" spans="1:6" ht="12.75" customHeight="1">
      <c r="A58" s="66"/>
      <c r="B58" s="67"/>
      <c r="C58" s="27"/>
      <c r="D58" s="27"/>
      <c r="E58" s="27"/>
      <c r="F58" s="67"/>
    </row>
    <row r="59" ht="12.75" customHeight="1">
      <c r="A59" s="122"/>
    </row>
  </sheetData>
  <mergeCells count="5">
    <mergeCell ref="C4:C6"/>
    <mergeCell ref="E4:E6"/>
    <mergeCell ref="A2:F2"/>
    <mergeCell ref="A1:F1"/>
    <mergeCell ref="D4:D6"/>
  </mergeCells>
  <printOptions horizontalCentered="1"/>
  <pageMargins left="0" right="0" top="0.3937007874015748" bottom="0.1968503937007874" header="0.5905511811023623" footer="0"/>
  <pageSetup firstPageNumber="41" useFirstPageNumber="1" horizontalDpi="300" verticalDpi="300" orientation="landscape" paperSize="9" scale="85" r:id="rId1"/>
  <headerFooter alignWithMargins="0">
    <oddFooter>&amp;C&amp;P. oldal</oddFooter>
  </headerFooter>
  <rowBreaks count="1" manualBreakCount="1">
    <brk id="4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100"/>
  <sheetViews>
    <sheetView showZeros="0" workbookViewId="0" topLeftCell="A1">
      <selection activeCell="D82" sqref="D82"/>
    </sheetView>
  </sheetViews>
  <sheetFormatPr defaultColWidth="9.00390625" defaultRowHeight="12.75" customHeight="1"/>
  <cols>
    <col min="1" max="1" width="5.75390625" style="66" customWidth="1"/>
    <col min="2" max="2" width="66.125" style="67" customWidth="1"/>
    <col min="3" max="4" width="12.125" style="111" customWidth="1"/>
    <col min="5" max="5" width="9.375" style="111" customWidth="1"/>
    <col min="6" max="6" width="57.625" style="67" customWidth="1"/>
    <col min="7" max="16384" width="9.125" style="67" customWidth="1"/>
  </cols>
  <sheetData>
    <row r="1" spans="1:6" s="21" customFormat="1" ht="12.75" customHeight="1">
      <c r="A1" s="1042" t="s">
        <v>45</v>
      </c>
      <c r="B1" s="1000"/>
      <c r="C1" s="1000"/>
      <c r="D1" s="1000"/>
      <c r="E1" s="1000"/>
      <c r="F1" s="1000"/>
    </row>
    <row r="2" spans="1:6" s="21" customFormat="1" ht="12.75" customHeight="1">
      <c r="A2" s="999" t="s">
        <v>809</v>
      </c>
      <c r="B2" s="1000"/>
      <c r="C2" s="1000"/>
      <c r="D2" s="1000"/>
      <c r="E2" s="1000"/>
      <c r="F2" s="1000"/>
    </row>
    <row r="3" spans="1:6" s="21" customFormat="1" ht="12.75" customHeight="1">
      <c r="A3" s="145"/>
      <c r="B3" s="145"/>
      <c r="C3" s="1040"/>
      <c r="D3" s="1040"/>
      <c r="E3" s="1040"/>
      <c r="F3" s="1041"/>
    </row>
    <row r="4" spans="3:6" ht="10.5" customHeight="1">
      <c r="C4" s="147"/>
      <c r="D4" s="147"/>
      <c r="E4" s="147"/>
      <c r="F4" s="196" t="s">
        <v>112</v>
      </c>
    </row>
    <row r="5" spans="1:6" ht="12.75" customHeight="1">
      <c r="A5" s="50"/>
      <c r="B5" s="123"/>
      <c r="C5" s="1018" t="s">
        <v>916</v>
      </c>
      <c r="D5" s="1018" t="s">
        <v>666</v>
      </c>
      <c r="E5" s="1018" t="s">
        <v>886</v>
      </c>
      <c r="F5" s="180"/>
    </row>
    <row r="6" spans="1:6" ht="12" customHeight="1">
      <c r="A6" s="85" t="s">
        <v>147</v>
      </c>
      <c r="B6" s="124" t="s">
        <v>40</v>
      </c>
      <c r="C6" s="1034"/>
      <c r="D6" s="1016"/>
      <c r="E6" s="1043"/>
      <c r="F6" s="3" t="s">
        <v>42</v>
      </c>
    </row>
    <row r="7" spans="1:6" ht="12.75" customHeight="1" thickBot="1">
      <c r="A7" s="228"/>
      <c r="B7" s="125"/>
      <c r="C7" s="1035"/>
      <c r="D7" s="1017"/>
      <c r="E7" s="1017"/>
      <c r="F7" s="51" t="s">
        <v>43</v>
      </c>
    </row>
    <row r="8" spans="1:6" ht="12.75" customHeight="1">
      <c r="A8" s="93" t="s">
        <v>73</v>
      </c>
      <c r="B8" s="126" t="s">
        <v>74</v>
      </c>
      <c r="C8" s="197" t="s">
        <v>75</v>
      </c>
      <c r="D8" s="197" t="s">
        <v>76</v>
      </c>
      <c r="E8" s="197" t="s">
        <v>77</v>
      </c>
      <c r="F8" s="192" t="s">
        <v>605</v>
      </c>
    </row>
    <row r="9" spans="1:6" ht="16.5" customHeight="1">
      <c r="A9" s="22"/>
      <c r="B9" s="290" t="s">
        <v>231</v>
      </c>
      <c r="C9" s="5"/>
      <c r="D9" s="5"/>
      <c r="E9" s="5"/>
      <c r="F9" s="205"/>
    </row>
    <row r="10" spans="1:6" ht="12">
      <c r="A10" s="85"/>
      <c r="B10" s="127" t="s">
        <v>981</v>
      </c>
      <c r="C10" s="82"/>
      <c r="D10" s="82"/>
      <c r="E10" s="82"/>
      <c r="F10" s="57"/>
    </row>
    <row r="11" spans="1:6" ht="12">
      <c r="A11" s="69">
        <v>4011</v>
      </c>
      <c r="B11" s="128" t="s">
        <v>114</v>
      </c>
      <c r="C11" s="77"/>
      <c r="D11" s="77"/>
      <c r="E11" s="77"/>
      <c r="F11" s="57"/>
    </row>
    <row r="12" spans="1:6" ht="12">
      <c r="A12" s="157">
        <v>4014</v>
      </c>
      <c r="B12" s="212" t="s">
        <v>577</v>
      </c>
      <c r="C12" s="275">
        <v>30000</v>
      </c>
      <c r="D12" s="275">
        <v>30000</v>
      </c>
      <c r="E12" s="721"/>
      <c r="F12" s="704"/>
    </row>
    <row r="13" spans="1:6" ht="12">
      <c r="A13" s="157">
        <v>4015</v>
      </c>
      <c r="B13" s="212" t="s">
        <v>578</v>
      </c>
      <c r="C13" s="275">
        <v>30000</v>
      </c>
      <c r="D13" s="275">
        <v>30000</v>
      </c>
      <c r="E13" s="721"/>
      <c r="F13" s="704"/>
    </row>
    <row r="14" spans="1:6" s="63" customFormat="1" ht="12">
      <c r="A14" s="22">
        <v>4010</v>
      </c>
      <c r="B14" s="23" t="s">
        <v>100</v>
      </c>
      <c r="C14" s="130">
        <f>SUM(C11:C13)</f>
        <v>60000</v>
      </c>
      <c r="D14" s="130">
        <f>SUM(D11:D13)</f>
        <v>60000</v>
      </c>
      <c r="E14" s="722">
        <f>SUM(D14/C14)</f>
        <v>1</v>
      </c>
      <c r="F14" s="193"/>
    </row>
    <row r="15" spans="1:6" s="63" customFormat="1" ht="12">
      <c r="A15" s="15"/>
      <c r="B15" s="78" t="s">
        <v>949</v>
      </c>
      <c r="C15" s="213"/>
      <c r="D15" s="213"/>
      <c r="E15" s="724"/>
      <c r="F15" s="64"/>
    </row>
    <row r="16" spans="1:6" s="63" customFormat="1" ht="12">
      <c r="A16" s="83">
        <v>4021</v>
      </c>
      <c r="B16" s="210" t="s">
        <v>1006</v>
      </c>
      <c r="C16" s="211"/>
      <c r="D16" s="211">
        <v>9294</v>
      </c>
      <c r="E16" s="725"/>
      <c r="F16" s="222"/>
    </row>
    <row r="17" spans="1:6" s="63" customFormat="1" ht="12">
      <c r="A17" s="22">
        <v>4020</v>
      </c>
      <c r="B17" s="229" t="s">
        <v>100</v>
      </c>
      <c r="C17" s="130">
        <f>SUM(C16:C16)</f>
        <v>0</v>
      </c>
      <c r="D17" s="130">
        <f>SUM(D16:D16)</f>
        <v>9294</v>
      </c>
      <c r="E17" s="722"/>
      <c r="F17" s="105"/>
    </row>
    <row r="18" spans="1:6" s="63" customFormat="1" ht="12">
      <c r="A18" s="15"/>
      <c r="B18" s="26" t="s">
        <v>1002</v>
      </c>
      <c r="C18" s="154"/>
      <c r="D18" s="154"/>
      <c r="E18" s="724"/>
      <c r="F18" s="69"/>
    </row>
    <row r="19" spans="1:6" s="63" customFormat="1" ht="12">
      <c r="A19" s="69">
        <v>4033</v>
      </c>
      <c r="B19" s="128" t="s">
        <v>156</v>
      </c>
      <c r="C19" s="154">
        <v>10000</v>
      </c>
      <c r="D19" s="154">
        <v>20239</v>
      </c>
      <c r="E19" s="723">
        <f>SUM(D19/C19)</f>
        <v>2.0239</v>
      </c>
      <c r="F19" s="210" t="s">
        <v>889</v>
      </c>
    </row>
    <row r="20" spans="1:6" s="63" customFormat="1" ht="12.75">
      <c r="A20" s="69">
        <v>4034</v>
      </c>
      <c r="B20" s="128" t="s">
        <v>176</v>
      </c>
      <c r="C20" s="154"/>
      <c r="D20" s="154">
        <v>600</v>
      </c>
      <c r="E20" s="723"/>
      <c r="F20" s="119"/>
    </row>
    <row r="21" spans="1:6" s="63" customFormat="1" ht="12.75">
      <c r="A21" s="69"/>
      <c r="B21" s="931" t="s">
        <v>493</v>
      </c>
      <c r="C21" s="154"/>
      <c r="D21" s="153">
        <v>472</v>
      </c>
      <c r="E21" s="723"/>
      <c r="F21" s="119"/>
    </row>
    <row r="22" spans="1:6" s="63" customFormat="1" ht="12.75">
      <c r="A22" s="69"/>
      <c r="B22" s="931" t="s">
        <v>494</v>
      </c>
      <c r="C22" s="154"/>
      <c r="D22" s="153">
        <v>128</v>
      </c>
      <c r="E22" s="901"/>
      <c r="F22" s="119"/>
    </row>
    <row r="23" spans="1:6" s="63" customFormat="1" ht="12">
      <c r="A23" s="22">
        <v>4030</v>
      </c>
      <c r="B23" s="23" t="s">
        <v>100</v>
      </c>
      <c r="C23" s="45">
        <f>SUM(C19:C20)</f>
        <v>10000</v>
      </c>
      <c r="D23" s="45">
        <f>SUM(D19:D20)</f>
        <v>20839</v>
      </c>
      <c r="E23" s="722">
        <f>SUM(D23/C23)</f>
        <v>2.0839</v>
      </c>
      <c r="F23" s="194"/>
    </row>
    <row r="24" spans="1:6" s="63" customFormat="1" ht="12.75">
      <c r="A24" s="15"/>
      <c r="B24" s="230" t="s">
        <v>992</v>
      </c>
      <c r="C24" s="177"/>
      <c r="D24" s="177"/>
      <c r="E24" s="724"/>
      <c r="F24" s="64"/>
    </row>
    <row r="25" spans="1:6" s="63" customFormat="1" ht="12">
      <c r="A25" s="157">
        <v>4111</v>
      </c>
      <c r="B25" s="231" t="s">
        <v>1011</v>
      </c>
      <c r="C25" s="154">
        <v>172000</v>
      </c>
      <c r="D25" s="154">
        <v>172000</v>
      </c>
      <c r="E25" s="723">
        <f>SUM(D25/C25)</f>
        <v>1</v>
      </c>
      <c r="F25" s="222"/>
    </row>
    <row r="26" spans="1:6" s="63" customFormat="1" ht="12">
      <c r="A26" s="157">
        <v>4112</v>
      </c>
      <c r="B26" s="231" t="s">
        <v>1007</v>
      </c>
      <c r="C26" s="154">
        <v>415000</v>
      </c>
      <c r="D26" s="154">
        <v>415000</v>
      </c>
      <c r="E26" s="723">
        <f>SUM(D26/C26)</f>
        <v>1</v>
      </c>
      <c r="F26" s="222"/>
    </row>
    <row r="27" spans="1:6" s="63" customFormat="1" ht="12">
      <c r="A27" s="157">
        <v>4113</v>
      </c>
      <c r="B27" s="231" t="s">
        <v>1008</v>
      </c>
      <c r="C27" s="154"/>
      <c r="D27" s="154"/>
      <c r="E27" s="723"/>
      <c r="F27" s="222"/>
    </row>
    <row r="28" spans="1:6" s="63" customFormat="1" ht="12">
      <c r="A28" s="157">
        <v>4114</v>
      </c>
      <c r="B28" s="231" t="s">
        <v>1009</v>
      </c>
      <c r="C28" s="154"/>
      <c r="D28" s="154"/>
      <c r="E28" s="723"/>
      <c r="F28" s="222"/>
    </row>
    <row r="29" spans="1:6" s="63" customFormat="1" ht="12">
      <c r="A29" s="157">
        <v>4115</v>
      </c>
      <c r="B29" s="231" t="s">
        <v>1010</v>
      </c>
      <c r="C29" s="154">
        <v>153000</v>
      </c>
      <c r="D29" s="154">
        <v>153000</v>
      </c>
      <c r="E29" s="723">
        <f>SUM(D29/C29)</f>
        <v>1</v>
      </c>
      <c r="F29" s="222"/>
    </row>
    <row r="30" spans="1:6" s="63" customFormat="1" ht="12">
      <c r="A30" s="157">
        <v>4116</v>
      </c>
      <c r="B30" s="231" t="s">
        <v>230</v>
      </c>
      <c r="C30" s="154"/>
      <c r="D30" s="154"/>
      <c r="E30" s="723"/>
      <c r="F30" s="222"/>
    </row>
    <row r="31" spans="1:6" s="63" customFormat="1" ht="12">
      <c r="A31" s="157">
        <v>4117</v>
      </c>
      <c r="B31" s="231" t="s">
        <v>351</v>
      </c>
      <c r="C31" s="154">
        <v>140000</v>
      </c>
      <c r="D31" s="154">
        <v>140000</v>
      </c>
      <c r="E31" s="723">
        <f>SUM(D31/C31)</f>
        <v>1</v>
      </c>
      <c r="F31" s="222"/>
    </row>
    <row r="32" spans="1:6" s="63" customFormat="1" ht="12">
      <c r="A32" s="157">
        <v>4118</v>
      </c>
      <c r="B32" s="231" t="s">
        <v>353</v>
      </c>
      <c r="C32" s="154">
        <v>70000</v>
      </c>
      <c r="D32" s="154">
        <v>70000</v>
      </c>
      <c r="E32" s="723">
        <f>SUM(D32/C32)</f>
        <v>1</v>
      </c>
      <c r="F32" s="222"/>
    </row>
    <row r="33" spans="1:6" s="63" customFormat="1" ht="12">
      <c r="A33" s="157">
        <v>4119</v>
      </c>
      <c r="B33" s="231" t="s">
        <v>354</v>
      </c>
      <c r="C33" s="154">
        <v>100000</v>
      </c>
      <c r="D33" s="154">
        <v>100000</v>
      </c>
      <c r="E33" s="723">
        <f>SUM(D33/C33)</f>
        <v>1</v>
      </c>
      <c r="F33" s="222"/>
    </row>
    <row r="34" spans="1:6" s="63" customFormat="1" ht="12">
      <c r="A34" s="157">
        <v>4120</v>
      </c>
      <c r="B34" s="231" t="s">
        <v>355</v>
      </c>
      <c r="C34" s="154">
        <v>110000</v>
      </c>
      <c r="D34" s="154">
        <v>110000</v>
      </c>
      <c r="E34" s="723">
        <f>SUM(D34/C34)</f>
        <v>1</v>
      </c>
      <c r="F34" s="222"/>
    </row>
    <row r="35" spans="1:6" s="63" customFormat="1" ht="12">
      <c r="A35" s="157"/>
      <c r="B35" s="456" t="s">
        <v>893</v>
      </c>
      <c r="C35" s="154"/>
      <c r="D35" s="154"/>
      <c r="E35" s="723"/>
      <c r="F35" s="64"/>
    </row>
    <row r="36" spans="1:6" s="49" customFormat="1" ht="12">
      <c r="A36" s="69">
        <v>4121</v>
      </c>
      <c r="B36" s="198" t="s">
        <v>1012</v>
      </c>
      <c r="C36" s="77">
        <v>25000</v>
      </c>
      <c r="D36" s="77">
        <v>57886</v>
      </c>
      <c r="E36" s="723">
        <f aca="true" t="shared" si="0" ref="E36:E43">SUM(D36/C36)</f>
        <v>2.31544</v>
      </c>
      <c r="F36" s="222"/>
    </row>
    <row r="37" spans="1:6" s="49" customFormat="1" ht="12">
      <c r="A37" s="69">
        <v>4122</v>
      </c>
      <c r="B37" s="146" t="s">
        <v>129</v>
      </c>
      <c r="C37" s="154">
        <v>92000</v>
      </c>
      <c r="D37" s="154">
        <v>117179</v>
      </c>
      <c r="E37" s="723">
        <f t="shared" si="0"/>
        <v>1.2736847826086957</v>
      </c>
      <c r="F37" s="57"/>
    </row>
    <row r="38" spans="1:6" s="49" customFormat="1" ht="12">
      <c r="A38" s="150">
        <v>4123</v>
      </c>
      <c r="B38" s="951" t="s">
        <v>892</v>
      </c>
      <c r="C38" s="236">
        <v>1028319</v>
      </c>
      <c r="D38" s="236">
        <v>1029589</v>
      </c>
      <c r="E38" s="940">
        <f t="shared" si="0"/>
        <v>1.0012350253180191</v>
      </c>
      <c r="F38" s="57"/>
    </row>
    <row r="39" spans="1:6" s="49" customFormat="1" ht="12">
      <c r="A39" s="74"/>
      <c r="B39" s="718" t="s">
        <v>46</v>
      </c>
      <c r="C39" s="265">
        <f>SUM(C25:C38)</f>
        <v>2305319</v>
      </c>
      <c r="D39" s="265">
        <f>SUM(D25:D38)</f>
        <v>2364654</v>
      </c>
      <c r="E39" s="725">
        <f t="shared" si="0"/>
        <v>1.0257383034625576</v>
      </c>
      <c r="F39" s="70"/>
    </row>
    <row r="40" spans="1:6" s="49" customFormat="1" ht="12">
      <c r="A40" s="69">
        <v>4131</v>
      </c>
      <c r="B40" s="198" t="s">
        <v>159</v>
      </c>
      <c r="C40" s="154">
        <v>50000</v>
      </c>
      <c r="D40" s="154">
        <v>50000</v>
      </c>
      <c r="E40" s="723">
        <f t="shared" si="0"/>
        <v>1</v>
      </c>
      <c r="F40" s="222"/>
    </row>
    <row r="41" spans="1:6" s="49" customFormat="1" ht="12" customHeight="1">
      <c r="A41" s="69">
        <v>4132</v>
      </c>
      <c r="B41" s="198" t="s">
        <v>996</v>
      </c>
      <c r="C41" s="154">
        <v>30000</v>
      </c>
      <c r="D41" s="154">
        <v>35676</v>
      </c>
      <c r="E41" s="723">
        <f t="shared" si="0"/>
        <v>1.1892</v>
      </c>
      <c r="F41" s="222"/>
    </row>
    <row r="42" spans="1:6" s="49" customFormat="1" ht="12.75" customHeight="1">
      <c r="A42" s="69">
        <v>4133</v>
      </c>
      <c r="B42" s="198" t="s">
        <v>160</v>
      </c>
      <c r="C42" s="154">
        <v>190000</v>
      </c>
      <c r="D42" s="154">
        <v>270896</v>
      </c>
      <c r="E42" s="723">
        <f t="shared" si="0"/>
        <v>1.4257684210526316</v>
      </c>
      <c r="F42" s="57"/>
    </row>
    <row r="43" spans="1:6" s="49" customFormat="1" ht="12">
      <c r="A43" s="69">
        <v>4134</v>
      </c>
      <c r="B43" s="198" t="s">
        <v>54</v>
      </c>
      <c r="C43" s="154">
        <v>150000</v>
      </c>
      <c r="D43" s="154">
        <v>235886</v>
      </c>
      <c r="E43" s="723">
        <f t="shared" si="0"/>
        <v>1.5725733333333334</v>
      </c>
      <c r="F43" s="210" t="s">
        <v>889</v>
      </c>
    </row>
    <row r="44" spans="1:6" s="49" customFormat="1" ht="12">
      <c r="A44" s="69">
        <v>4135</v>
      </c>
      <c r="B44" s="198" t="s">
        <v>161</v>
      </c>
      <c r="C44" s="154"/>
      <c r="D44" s="154">
        <v>66008</v>
      </c>
      <c r="E44" s="723"/>
      <c r="F44" s="210" t="s">
        <v>70</v>
      </c>
    </row>
    <row r="45" spans="1:6" s="49" customFormat="1" ht="12">
      <c r="A45" s="69">
        <v>4137</v>
      </c>
      <c r="B45" s="198" t="s">
        <v>347</v>
      </c>
      <c r="C45" s="154">
        <v>176000</v>
      </c>
      <c r="D45" s="154">
        <v>383436</v>
      </c>
      <c r="E45" s="901">
        <f>SUM(D45/C45)</f>
        <v>2.1786136363636364</v>
      </c>
      <c r="F45" s="69"/>
    </row>
    <row r="46" spans="1:6" s="49" customFormat="1" ht="12">
      <c r="A46" s="22">
        <v>4100</v>
      </c>
      <c r="B46" s="23" t="s">
        <v>100</v>
      </c>
      <c r="C46" s="45">
        <f>SUM(C39:C45)</f>
        <v>2901319</v>
      </c>
      <c r="D46" s="45">
        <f>SUM(D39:D45)</f>
        <v>3406556</v>
      </c>
      <c r="E46" s="722">
        <f>SUM(D46/C46)</f>
        <v>1.174140451291292</v>
      </c>
      <c r="F46" s="205"/>
    </row>
    <row r="47" spans="1:6" s="49" customFormat="1" ht="12">
      <c r="A47" s="50"/>
      <c r="B47" s="24" t="s">
        <v>1004</v>
      </c>
      <c r="C47" s="154"/>
      <c r="D47" s="154"/>
      <c r="E47" s="724"/>
      <c r="F47" s="57"/>
    </row>
    <row r="48" spans="1:6" s="49" customFormat="1" ht="12">
      <c r="A48" s="157">
        <v>4211</v>
      </c>
      <c r="B48" s="212" t="s">
        <v>1013</v>
      </c>
      <c r="C48" s="154"/>
      <c r="D48" s="154"/>
      <c r="E48" s="724"/>
      <c r="F48" s="57"/>
    </row>
    <row r="49" spans="1:6" s="49" customFormat="1" ht="12">
      <c r="A49" s="157">
        <v>4213</v>
      </c>
      <c r="B49" s="212" t="s">
        <v>1015</v>
      </c>
      <c r="C49" s="154"/>
      <c r="D49" s="154"/>
      <c r="E49" s="724"/>
      <c r="F49" s="57"/>
    </row>
    <row r="50" spans="1:6" s="49" customFormat="1" ht="12">
      <c r="A50" s="157">
        <v>4215</v>
      </c>
      <c r="B50" s="212" t="s">
        <v>590</v>
      </c>
      <c r="C50" s="154"/>
      <c r="D50" s="154"/>
      <c r="E50" s="724"/>
      <c r="F50" s="57"/>
    </row>
    <row r="51" spans="1:6" s="49" customFormat="1" ht="12">
      <c r="A51" s="157">
        <v>4217</v>
      </c>
      <c r="B51" s="212" t="s">
        <v>589</v>
      </c>
      <c r="C51" s="154"/>
      <c r="D51" s="154"/>
      <c r="E51" s="724"/>
      <c r="F51" s="57"/>
    </row>
    <row r="52" spans="1:6" s="49" customFormat="1" ht="12">
      <c r="A52" s="234">
        <v>4219</v>
      </c>
      <c r="B52" s="719" t="s">
        <v>1016</v>
      </c>
      <c r="C52" s="164"/>
      <c r="D52" s="164"/>
      <c r="E52" s="725"/>
      <c r="F52" s="70"/>
    </row>
    <row r="53" spans="1:6" s="49" customFormat="1" ht="12">
      <c r="A53" s="157">
        <v>4221</v>
      </c>
      <c r="B53" s="212" t="s">
        <v>1014</v>
      </c>
      <c r="C53" s="154"/>
      <c r="D53" s="154"/>
      <c r="E53" s="724"/>
      <c r="F53" s="57"/>
    </row>
    <row r="54" spans="1:6" s="49" customFormat="1" ht="12">
      <c r="A54" s="157">
        <v>4223</v>
      </c>
      <c r="B54" s="212" t="s">
        <v>9</v>
      </c>
      <c r="C54" s="154"/>
      <c r="D54" s="154"/>
      <c r="E54" s="724"/>
      <c r="F54" s="57"/>
    </row>
    <row r="55" spans="1:6" s="49" customFormat="1" ht="12">
      <c r="A55" s="157">
        <v>4225</v>
      </c>
      <c r="B55" s="212" t="s">
        <v>10</v>
      </c>
      <c r="C55" s="154"/>
      <c r="D55" s="154"/>
      <c r="E55" s="724"/>
      <c r="F55" s="57"/>
    </row>
    <row r="56" spans="1:6" s="49" customFormat="1" ht="12">
      <c r="A56" s="157">
        <v>4227</v>
      </c>
      <c r="B56" s="212" t="s">
        <v>11</v>
      </c>
      <c r="C56" s="154"/>
      <c r="D56" s="154"/>
      <c r="E56" s="724"/>
      <c r="F56" s="57"/>
    </row>
    <row r="57" spans="1:6" s="49" customFormat="1" ht="12">
      <c r="A57" s="157">
        <v>4231</v>
      </c>
      <c r="B57" s="212" t="s">
        <v>12</v>
      </c>
      <c r="C57" s="154"/>
      <c r="D57" s="154"/>
      <c r="E57" s="724"/>
      <c r="F57" s="57"/>
    </row>
    <row r="58" spans="1:6" s="49" customFormat="1" ht="12">
      <c r="A58" s="157">
        <v>4235</v>
      </c>
      <c r="B58" s="212" t="s">
        <v>13</v>
      </c>
      <c r="C58" s="154"/>
      <c r="D58" s="154"/>
      <c r="E58" s="724"/>
      <c r="F58" s="57"/>
    </row>
    <row r="59" spans="1:6" s="49" customFormat="1" ht="12">
      <c r="A59" s="157">
        <v>4237</v>
      </c>
      <c r="B59" s="212" t="s">
        <v>16</v>
      </c>
      <c r="C59" s="154"/>
      <c r="D59" s="154"/>
      <c r="E59" s="724"/>
      <c r="F59" s="57"/>
    </row>
    <row r="60" spans="1:6" s="49" customFormat="1" ht="12">
      <c r="A60" s="157">
        <v>4239</v>
      </c>
      <c r="B60" s="212" t="s">
        <v>14</v>
      </c>
      <c r="C60" s="154"/>
      <c r="D60" s="154"/>
      <c r="E60" s="724"/>
      <c r="F60" s="57"/>
    </row>
    <row r="61" spans="1:6" s="49" customFormat="1" ht="12">
      <c r="A61" s="157">
        <v>4241</v>
      </c>
      <c r="B61" s="212" t="s">
        <v>15</v>
      </c>
      <c r="C61" s="154"/>
      <c r="D61" s="154"/>
      <c r="E61" s="724"/>
      <c r="F61" s="57"/>
    </row>
    <row r="62" spans="1:6" s="49" customFormat="1" ht="12">
      <c r="A62" s="157">
        <v>4243</v>
      </c>
      <c r="B62" s="212" t="s">
        <v>17</v>
      </c>
      <c r="C62" s="154"/>
      <c r="D62" s="154"/>
      <c r="E62" s="724"/>
      <c r="F62" s="57"/>
    </row>
    <row r="63" spans="1:6" s="49" customFormat="1" ht="12">
      <c r="A63" s="157">
        <v>4251</v>
      </c>
      <c r="B63" s="212" t="s">
        <v>18</v>
      </c>
      <c r="C63" s="154"/>
      <c r="D63" s="154"/>
      <c r="E63" s="724"/>
      <c r="F63" s="57"/>
    </row>
    <row r="64" spans="1:6" s="49" customFormat="1" ht="12">
      <c r="A64" s="157">
        <v>4253</v>
      </c>
      <c r="B64" s="212" t="s">
        <v>19</v>
      </c>
      <c r="C64" s="154"/>
      <c r="D64" s="154"/>
      <c r="E64" s="724"/>
      <c r="F64" s="57"/>
    </row>
    <row r="65" spans="1:6" s="49" customFormat="1" ht="12">
      <c r="A65" s="157">
        <v>4255</v>
      </c>
      <c r="B65" s="212" t="s">
        <v>20</v>
      </c>
      <c r="C65" s="154"/>
      <c r="D65" s="154">
        <v>5969</v>
      </c>
      <c r="E65" s="724"/>
      <c r="F65" s="57"/>
    </row>
    <row r="66" spans="1:6" s="49" customFormat="1" ht="12">
      <c r="A66" s="157">
        <v>4257</v>
      </c>
      <c r="B66" s="212" t="s">
        <v>591</v>
      </c>
      <c r="C66" s="154"/>
      <c r="D66" s="154"/>
      <c r="E66" s="724"/>
      <c r="F66" s="57"/>
    </row>
    <row r="67" spans="1:6" s="49" customFormat="1" ht="12">
      <c r="A67" s="157">
        <v>4261</v>
      </c>
      <c r="B67" s="212" t="s">
        <v>21</v>
      </c>
      <c r="C67" s="154"/>
      <c r="D67" s="154"/>
      <c r="E67" s="724"/>
      <c r="F67" s="57"/>
    </row>
    <row r="68" spans="1:6" s="49" customFormat="1" ht="12">
      <c r="A68" s="551">
        <v>4265</v>
      </c>
      <c r="B68" s="552" t="s">
        <v>515</v>
      </c>
      <c r="C68" s="154">
        <v>150000</v>
      </c>
      <c r="D68" s="154">
        <v>150000</v>
      </c>
      <c r="E68" s="723">
        <f>SUM(D68/C68)</f>
        <v>1</v>
      </c>
      <c r="F68" s="57"/>
    </row>
    <row r="69" spans="1:6" s="720" customFormat="1" ht="12.75">
      <c r="A69" s="938">
        <v>4270</v>
      </c>
      <c r="B69" s="939" t="s">
        <v>894</v>
      </c>
      <c r="C69" s="866">
        <v>1176000</v>
      </c>
      <c r="D69" s="866">
        <v>1176000</v>
      </c>
      <c r="E69" s="937">
        <f>SUM(D69/C69)</f>
        <v>1</v>
      </c>
      <c r="F69" s="696"/>
    </row>
    <row r="70" spans="1:6" s="720" customFormat="1" ht="12">
      <c r="A70" s="938">
        <v>4281</v>
      </c>
      <c r="B70" s="939" t="s">
        <v>495</v>
      </c>
      <c r="C70" s="684"/>
      <c r="D70" s="684">
        <v>9315</v>
      </c>
      <c r="E70" s="901"/>
      <c r="F70" s="696"/>
    </row>
    <row r="71" spans="1:6" s="49" customFormat="1" ht="12">
      <c r="A71" s="227">
        <v>4200</v>
      </c>
      <c r="B71" s="195" t="s">
        <v>100</v>
      </c>
      <c r="C71" s="88">
        <f>SUM(C48:C69)</f>
        <v>1326000</v>
      </c>
      <c r="D71" s="88">
        <f>SUM(D48:D70)</f>
        <v>1341284</v>
      </c>
      <c r="E71" s="722">
        <f>SUM(D71/C71)</f>
        <v>1.011526395173454</v>
      </c>
      <c r="F71" s="232"/>
    </row>
    <row r="72" spans="1:6" s="63" customFormat="1" ht="12">
      <c r="A72" s="15"/>
      <c r="B72" s="24" t="s">
        <v>478</v>
      </c>
      <c r="C72" s="154"/>
      <c r="D72" s="154"/>
      <c r="E72" s="724"/>
      <c r="F72" s="64"/>
    </row>
    <row r="73" spans="1:6" s="49" customFormat="1" ht="12">
      <c r="A73" s="69">
        <v>4310</v>
      </c>
      <c r="B73" s="128" t="s">
        <v>96</v>
      </c>
      <c r="C73" s="154">
        <v>20000</v>
      </c>
      <c r="D73" s="154">
        <v>21762</v>
      </c>
      <c r="E73" s="723">
        <f aca="true" t="shared" si="1" ref="E73:E78">SUM(D73/C73)</f>
        <v>1.0881</v>
      </c>
      <c r="F73" s="57"/>
    </row>
    <row r="74" spans="1:6" s="49" customFormat="1" ht="12">
      <c r="A74" s="69">
        <v>4321</v>
      </c>
      <c r="B74" s="128" t="s">
        <v>341</v>
      </c>
      <c r="C74" s="154">
        <v>43085</v>
      </c>
      <c r="D74" s="154">
        <v>45385</v>
      </c>
      <c r="E74" s="723">
        <f t="shared" si="1"/>
        <v>1.0533828478588836</v>
      </c>
      <c r="F74" s="57"/>
    </row>
    <row r="75" spans="1:6" s="49" customFormat="1" ht="12">
      <c r="A75" s="69">
        <v>4322</v>
      </c>
      <c r="B75" s="128" t="s">
        <v>342</v>
      </c>
      <c r="C75" s="154">
        <v>17000</v>
      </c>
      <c r="D75" s="154">
        <v>17000</v>
      </c>
      <c r="E75" s="723">
        <f t="shared" si="1"/>
        <v>1</v>
      </c>
      <c r="F75" s="57"/>
    </row>
    <row r="76" spans="1:6" s="49" customFormat="1" ht="12">
      <c r="A76" s="150">
        <v>4340</v>
      </c>
      <c r="B76" s="941" t="s">
        <v>1018</v>
      </c>
      <c r="C76" s="236">
        <v>148170</v>
      </c>
      <c r="D76" s="236">
        <v>168764</v>
      </c>
      <c r="E76" s="940">
        <f t="shared" si="1"/>
        <v>1.1389889991226294</v>
      </c>
      <c r="F76" s="57"/>
    </row>
    <row r="77" spans="1:6" s="49" customFormat="1" ht="12">
      <c r="A77" s="69">
        <v>4351</v>
      </c>
      <c r="B77" s="128" t="s">
        <v>592</v>
      </c>
      <c r="C77" s="154">
        <v>700</v>
      </c>
      <c r="D77" s="154">
        <v>700</v>
      </c>
      <c r="E77" s="901">
        <f t="shared" si="1"/>
        <v>1</v>
      </c>
      <c r="F77" s="57"/>
    </row>
    <row r="78" spans="1:6" s="63" customFormat="1" ht="12">
      <c r="A78" s="205">
        <v>4300</v>
      </c>
      <c r="B78" s="23" t="s">
        <v>100</v>
      </c>
      <c r="C78" s="165">
        <f>SUM(C73:C77)</f>
        <v>228955</v>
      </c>
      <c r="D78" s="165">
        <f>SUM(D73:D77)</f>
        <v>253611</v>
      </c>
      <c r="E78" s="722">
        <f t="shared" si="1"/>
        <v>1.107689283920421</v>
      </c>
      <c r="F78" s="105"/>
    </row>
    <row r="79" spans="1:6" s="63" customFormat="1" ht="12.75">
      <c r="A79" s="22"/>
      <c r="B79" s="289" t="s">
        <v>232</v>
      </c>
      <c r="C79" s="5"/>
      <c r="D79" s="5"/>
      <c r="E79" s="722"/>
      <c r="F79" s="205"/>
    </row>
    <row r="80" spans="1:6" s="63" customFormat="1" ht="12">
      <c r="A80" s="288"/>
      <c r="B80" s="26" t="s">
        <v>1002</v>
      </c>
      <c r="C80" s="233"/>
      <c r="D80" s="233"/>
      <c r="E80" s="724"/>
      <c r="F80" s="64"/>
    </row>
    <row r="81" spans="1:6" s="63" customFormat="1" ht="12">
      <c r="A81" s="69">
        <v>4501</v>
      </c>
      <c r="B81" s="128" t="s">
        <v>95</v>
      </c>
      <c r="C81" s="154"/>
      <c r="D81" s="154"/>
      <c r="E81" s="724"/>
      <c r="F81" s="69"/>
    </row>
    <row r="82" spans="1:6" s="63" customFormat="1" ht="12">
      <c r="A82" s="69">
        <v>4502</v>
      </c>
      <c r="B82" s="128" t="s">
        <v>352</v>
      </c>
      <c r="C82" s="154"/>
      <c r="D82" s="154">
        <v>38068</v>
      </c>
      <c r="E82" s="724"/>
      <c r="F82" s="69"/>
    </row>
    <row r="83" spans="1:6" s="63" customFormat="1" ht="12">
      <c r="A83" s="69"/>
      <c r="B83" s="931" t="s">
        <v>487</v>
      </c>
      <c r="C83" s="154"/>
      <c r="D83" s="153">
        <v>1143</v>
      </c>
      <c r="E83" s="724"/>
      <c r="F83" s="69"/>
    </row>
    <row r="84" spans="1:6" s="63" customFormat="1" ht="12">
      <c r="A84" s="69"/>
      <c r="B84" s="931" t="s">
        <v>488</v>
      </c>
      <c r="C84" s="154"/>
      <c r="D84" s="153">
        <v>36925</v>
      </c>
      <c r="E84" s="725"/>
      <c r="F84" s="69"/>
    </row>
    <row r="85" spans="1:6" s="63" customFormat="1" ht="12">
      <c r="A85" s="23">
        <v>4500</v>
      </c>
      <c r="B85" s="23" t="s">
        <v>100</v>
      </c>
      <c r="C85" s="165">
        <f>SUM(C81:C82)</f>
        <v>0</v>
      </c>
      <c r="D85" s="165">
        <f>SUM(D81:D82)</f>
        <v>38068</v>
      </c>
      <c r="E85" s="722"/>
      <c r="F85" s="105"/>
    </row>
    <row r="86" spans="1:6" s="63" customFormat="1" ht="12">
      <c r="A86" s="80"/>
      <c r="B86" s="255" t="s">
        <v>690</v>
      </c>
      <c r="C86" s="82"/>
      <c r="D86" s="82"/>
      <c r="E86" s="724"/>
      <c r="F86" s="64"/>
    </row>
    <row r="87" spans="1:6" s="63" customFormat="1" ht="12">
      <c r="A87" s="80"/>
      <c r="B87" s="154" t="s">
        <v>151</v>
      </c>
      <c r="C87" s="82"/>
      <c r="D87" s="275">
        <f>SUM(D21)</f>
        <v>472</v>
      </c>
      <c r="E87" s="724"/>
      <c r="F87" s="64"/>
    </row>
    <row r="88" spans="1:6" s="63" customFormat="1" ht="12">
      <c r="A88" s="80"/>
      <c r="B88" s="154" t="s">
        <v>500</v>
      </c>
      <c r="C88" s="82"/>
      <c r="D88" s="275">
        <f>SUM(D22)</f>
        <v>128</v>
      </c>
      <c r="E88" s="724"/>
      <c r="F88" s="64"/>
    </row>
    <row r="89" spans="1:6" s="49" customFormat="1" ht="12">
      <c r="A89" s="80"/>
      <c r="B89" s="36" t="s">
        <v>175</v>
      </c>
      <c r="C89" s="275">
        <f>SUM(C44)</f>
        <v>0</v>
      </c>
      <c r="D89" s="275">
        <f>SUM(D44+D83)</f>
        <v>67151</v>
      </c>
      <c r="E89" s="724"/>
      <c r="F89" s="57"/>
    </row>
    <row r="90" spans="1:6" ht="12" customHeight="1">
      <c r="A90" s="83"/>
      <c r="B90" s="36" t="s">
        <v>166</v>
      </c>
      <c r="C90" s="177"/>
      <c r="D90" s="177"/>
      <c r="E90" s="724"/>
      <c r="F90" s="57"/>
    </row>
    <row r="91" spans="1:6" ht="12" customHeight="1">
      <c r="A91" s="83"/>
      <c r="B91" s="233" t="s">
        <v>644</v>
      </c>
      <c r="C91" s="233">
        <f>SUM(C89:C90)</f>
        <v>0</v>
      </c>
      <c r="D91" s="233">
        <f>SUM(D87:D90)</f>
        <v>67751</v>
      </c>
      <c r="E91" s="724"/>
      <c r="F91" s="57"/>
    </row>
    <row r="92" spans="1:6" ht="12" customHeight="1">
      <c r="A92" s="83"/>
      <c r="B92" s="258" t="s">
        <v>691</v>
      </c>
      <c r="C92" s="177"/>
      <c r="D92" s="177"/>
      <c r="E92" s="724"/>
      <c r="F92" s="57"/>
    </row>
    <row r="93" spans="1:6" ht="12">
      <c r="A93" s="83"/>
      <c r="B93" s="36" t="s">
        <v>953</v>
      </c>
      <c r="C93" s="154">
        <f>SUM(C14+C17+C23+C46+C71+C78)-C89-C90+C85-C19-C43-C41</f>
        <v>4336274</v>
      </c>
      <c r="D93" s="154">
        <f>SUM(D14+D17+D23+D46+D71+D78+D85)-D89-D90-D19-D43-D41-D87-D88</f>
        <v>4770100</v>
      </c>
      <c r="E93" s="723">
        <f>SUM(D93/C93)</f>
        <v>1.1000457996888573</v>
      </c>
      <c r="F93" s="57"/>
    </row>
    <row r="94" spans="1:6" ht="12">
      <c r="A94" s="83"/>
      <c r="B94" s="153" t="s">
        <v>967</v>
      </c>
      <c r="C94" s="153">
        <v>425966</v>
      </c>
      <c r="D94" s="153">
        <v>425966</v>
      </c>
      <c r="E94" s="721">
        <f>SUM(D94/C94)</f>
        <v>1</v>
      </c>
      <c r="F94" s="57"/>
    </row>
    <row r="95" spans="1:6" ht="12">
      <c r="A95" s="83"/>
      <c r="B95" s="36" t="s">
        <v>954</v>
      </c>
      <c r="C95" s="153"/>
      <c r="D95" s="153"/>
      <c r="E95" s="723"/>
      <c r="F95" s="57"/>
    </row>
    <row r="96" spans="1:6" ht="12">
      <c r="A96" s="83"/>
      <c r="B96" s="36" t="s">
        <v>955</v>
      </c>
      <c r="C96" s="154">
        <f>SUM(C19+C43)</f>
        <v>160000</v>
      </c>
      <c r="D96" s="154">
        <f>SUM(D19+D43)</f>
        <v>256125</v>
      </c>
      <c r="E96" s="723">
        <f>SUM(D96/C96)</f>
        <v>1.60078125</v>
      </c>
      <c r="F96" s="57"/>
    </row>
    <row r="97" spans="1:6" ht="12">
      <c r="A97" s="83"/>
      <c r="B97" s="233" t="s">
        <v>665</v>
      </c>
      <c r="C97" s="233">
        <f>SUM(C93:C96)-C94</f>
        <v>4496274</v>
      </c>
      <c r="D97" s="233">
        <f>SUM(D93:D96)-D94</f>
        <v>5026225</v>
      </c>
      <c r="E97" s="724">
        <f>SUM(D97/C97)</f>
        <v>1.117864480678891</v>
      </c>
      <c r="F97" s="57"/>
    </row>
    <row r="98" spans="1:6" ht="12">
      <c r="A98" s="139"/>
      <c r="B98" s="232" t="s">
        <v>968</v>
      </c>
      <c r="C98" s="164">
        <f>SUM(C41)</f>
        <v>30000</v>
      </c>
      <c r="D98" s="164">
        <f>SUM(D41)</f>
        <v>35676</v>
      </c>
      <c r="E98" s="901">
        <f>SUM(D98/C98)</f>
        <v>1.1892</v>
      </c>
      <c r="F98" s="70"/>
    </row>
    <row r="99" spans="1:6" ht="12" customHeight="1">
      <c r="A99" s="139"/>
      <c r="B99" s="232" t="s">
        <v>965</v>
      </c>
      <c r="C99" s="166">
        <f>SUM(C91+C97+C98)</f>
        <v>4526274</v>
      </c>
      <c r="D99" s="166">
        <f>SUM(D91+D97+D98)</f>
        <v>5129652</v>
      </c>
      <c r="E99" s="725">
        <f>SUM(D99/C99)</f>
        <v>1.1333056726128379</v>
      </c>
      <c r="F99" s="70"/>
    </row>
    <row r="100" spans="1:5" ht="12">
      <c r="A100" s="48"/>
      <c r="C100" s="108"/>
      <c r="D100" s="108"/>
      <c r="E100" s="108"/>
    </row>
    <row r="101" ht="12"/>
  </sheetData>
  <mergeCells count="6">
    <mergeCell ref="C3:F3"/>
    <mergeCell ref="A1:F1"/>
    <mergeCell ref="A2:F2"/>
    <mergeCell ref="C5:C7"/>
    <mergeCell ref="E5:E7"/>
    <mergeCell ref="D5:D7"/>
  </mergeCells>
  <printOptions horizontalCentered="1"/>
  <pageMargins left="0" right="0" top="0.5905511811023623" bottom="0.3937007874015748" header="0.11811023622047245" footer="0"/>
  <pageSetup firstPageNumber="43" useFirstPageNumber="1" horizontalDpi="600" verticalDpi="600" orientation="landscape" paperSize="9" scale="85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Ferencvárosi Önkormányzat</dc:creator>
  <cp:keywords/>
  <dc:description/>
  <cp:lastModifiedBy>romhanyi.ildiko</cp:lastModifiedBy>
  <cp:lastPrinted>2013-05-02T09:50:39Z</cp:lastPrinted>
  <dcterms:created xsi:type="dcterms:W3CDTF">2004-02-02T11:10:51Z</dcterms:created>
  <dcterms:modified xsi:type="dcterms:W3CDTF">2013-05-02T11:43:19Z</dcterms:modified>
  <cp:category/>
  <cp:version/>
  <cp:contentType/>
  <cp:contentStatus/>
</cp:coreProperties>
</file>