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0" windowWidth="14960" windowHeight="7460" activeTab="0"/>
  </bookViews>
  <sheets>
    <sheet name="február" sheetId="1" r:id="rId1"/>
  </sheets>
  <definedNames/>
  <calcPr calcId="145621"/>
</workbook>
</file>

<file path=xl/sharedStrings.xml><?xml version="1.0" encoding="utf-8"?>
<sst xmlns="http://schemas.openxmlformats.org/spreadsheetml/2006/main" count="447" uniqueCount="223">
  <si>
    <t>A 2014. évi költségvetés módosítása</t>
  </si>
  <si>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</si>
  <si>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</si>
  <si>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</si>
  <si>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</si>
  <si>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</si>
  <si>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</si>
  <si>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</si>
  <si>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Települési önkormányzatok szoc. és gyermekjóléti és gyermekétk. fel. tám.</t>
  </si>
  <si>
    <t xml:space="preserve">    - lakásfenntartási támogatás </t>
  </si>
  <si>
    <t xml:space="preserve">    - adósságkezelési támogatás </t>
  </si>
  <si>
    <t xml:space="preserve">    - rendszeres szociális segély </t>
  </si>
  <si>
    <t xml:space="preserve">    - foglalkoztatást helyettesítő támogatás </t>
  </si>
  <si>
    <t xml:space="preserve">    - óvodáztatási támogatás</t>
  </si>
  <si>
    <t>Helyi önkormányzatok kiegészítő támogatásai</t>
  </si>
  <si>
    <t xml:space="preserve">    - 2014. X-XI. havi bérkompenzáció</t>
  </si>
  <si>
    <t xml:space="preserve">    - 2014. bérkompenzáció előleg</t>
  </si>
  <si>
    <t xml:space="preserve">    - e-útdíj kompenzáció</t>
  </si>
  <si>
    <t>Egyéb működési célú támogatások bevételei Áh-n belülről</t>
  </si>
  <si>
    <t xml:space="preserve">    - kiegészítő gyermekvédelmi támogatás</t>
  </si>
  <si>
    <t xml:space="preserve">    - Kábítószerügyi Egyeztető Fórum</t>
  </si>
  <si>
    <t>Közbiztonság növelését szolgáló önkormányzat fejlesztési támogatása</t>
  </si>
  <si>
    <t>1/b. sz. melléklet összesen</t>
  </si>
  <si>
    <t>2. sz. melléklet (2014. X-XI. havi bérkompenzáció)</t>
  </si>
  <si>
    <t>Csicsergő Óvoda</t>
  </si>
  <si>
    <t>Személyi juttatások</t>
  </si>
  <si>
    <t>Munkaad. terhelő jár. és szoc. hozzáj adó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</si>
  <si>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</si>
  <si>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</si>
  <si>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</si>
  <si>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</si>
  <si>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</si>
  <si>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</si>
  <si>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</si>
  <si>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</si>
  <si>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</si>
  <si>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</si>
  <si>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</si>
  <si>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 xml:space="preserve">Ferencvárosi Művelődési Központ </t>
  </si>
  <si>
    <t>2. sz. melléklet összesen</t>
  </si>
  <si>
    <t>3/a. sz. melléklet (2014. X-XI. havi bérkompenzáció)</t>
  </si>
  <si>
    <t>Polgármesteri hivatal igazgatási kiadásai</t>
  </si>
  <si>
    <t>3/a. sz. melléklet összesen</t>
  </si>
  <si>
    <t>3/b. sz. melléklet (2014. X-XI. havi bérkompenzáció)</t>
  </si>
  <si>
    <t>Közterület-felügyelet</t>
  </si>
  <si>
    <t>3/b. sz. melléklet összesen</t>
  </si>
  <si>
    <t>3/c. sz. melléklet</t>
  </si>
  <si>
    <t xml:space="preserve">Csökkent munkaképességüek rendszeres szoc.segélye </t>
  </si>
  <si>
    <t xml:space="preserve">Aktív korúak rendszeres szociális segélye </t>
  </si>
  <si>
    <t xml:space="preserve">Foglalkoztatást helyettesítő támogatás </t>
  </si>
  <si>
    <t xml:space="preserve">Lakásfenntartási támogatás </t>
  </si>
  <si>
    <t>Rendkívüli gyermekvédelmi támogatás</t>
  </si>
  <si>
    <t>Óvodáztatási támogatás</t>
  </si>
  <si>
    <t xml:space="preserve">Adósságkezelési támogatás </t>
  </si>
  <si>
    <t>Ifjúsági és drogprevenciós feladatok</t>
  </si>
  <si>
    <t>3/c. sz. melléklet összesen</t>
  </si>
  <si>
    <t>6. sz. melléklet</t>
  </si>
  <si>
    <t>Általános tartalék</t>
  </si>
  <si>
    <t>6.sz. melléklet összesen</t>
  </si>
  <si>
    <t xml:space="preserve">I. Állami pénzeszköz átvétellel kapcsolatos előirányzat módosítás </t>
  </si>
  <si>
    <t>II. Képviselőtestületi döntést igénylő előirányzat módosítások</t>
  </si>
  <si>
    <t>Egyéb működési célú támogatások bevételei Án-n belülről</t>
  </si>
  <si>
    <t>FESZGYI</t>
  </si>
  <si>
    <t>FMK</t>
  </si>
  <si>
    <t>Szolgáltatások ellenértéke</t>
  </si>
  <si>
    <t>FIÜK</t>
  </si>
  <si>
    <t>Közvetített szolgáltatások ellenértéke</t>
  </si>
  <si>
    <t>Ellátási Díjak</t>
  </si>
  <si>
    <t>Ferencvárosi Egyesített Bölcsödék</t>
  </si>
  <si>
    <t>Kiszámlázott általános forgalmi adó</t>
  </si>
  <si>
    <t>Egyéb működési bevételek</t>
  </si>
  <si>
    <t>2. sz. melléklet</t>
  </si>
  <si>
    <t>Dologi Kiadások</t>
  </si>
  <si>
    <t>Beruházások</t>
  </si>
  <si>
    <t>Felújítások</t>
  </si>
  <si>
    <t>Dologi kiadások</t>
  </si>
  <si>
    <t>Ferencvárosi Intézmény Üzemeltetési Központ</t>
  </si>
  <si>
    <t>Munkaadókat terhelő járulékok</t>
  </si>
  <si>
    <t>Beruházás</t>
  </si>
  <si>
    <t>Személyi Juttatások</t>
  </si>
  <si>
    <t>Munkaadókat terhelő Járulákok</t>
  </si>
  <si>
    <t>Ellátottak pénzbeli juttatásai</t>
  </si>
  <si>
    <t>Ferencvárosi Művelődési Központ</t>
  </si>
  <si>
    <t>Felújítás</t>
  </si>
  <si>
    <t>MINDÖSSZESEN</t>
  </si>
  <si>
    <t xml:space="preserve">    - Természetbeni juttatásként nyújtott Erzsébet utalvány</t>
  </si>
  <si>
    <t>Telelülési önkormányzatok működésének általános támogatása</t>
  </si>
  <si>
    <t>Építményadó</t>
  </si>
  <si>
    <t>Telekadó</t>
  </si>
  <si>
    <t xml:space="preserve">     - gyermekétkeztetés támogatása</t>
  </si>
  <si>
    <t>Belföldi gépjárművek adójának helyi önk.megillető része</t>
  </si>
  <si>
    <t>Idegenforgalmi adó</t>
  </si>
  <si>
    <t>Igazgatásszolgáltatási díj</t>
  </si>
  <si>
    <t>Környezetvédelmi bírság</t>
  </si>
  <si>
    <t>Helyi adó, pótlék, bírság</t>
  </si>
  <si>
    <t>Iparűzési adó, pótlék, bírság</t>
  </si>
  <si>
    <t>Kerékbilincs levétele</t>
  </si>
  <si>
    <t>Parkolási bírság, pótdíj</t>
  </si>
  <si>
    <t>Lakbér bevételek</t>
  </si>
  <si>
    <t>Helyiség bérleti díj</t>
  </si>
  <si>
    <t>Helyiség megszerzési díj</t>
  </si>
  <si>
    <t>Önkormányzat földterület, telek értékesítés</t>
  </si>
  <si>
    <t>Helyiség értékesítés</t>
  </si>
  <si>
    <t>Fővárosi lakás-felújítási pályázat</t>
  </si>
  <si>
    <t>Közterületfoglalási díjak</t>
  </si>
  <si>
    <t>Szabálysértési bírság</t>
  </si>
  <si>
    <t>Vagyonkezeléssel kapcsolatos közvetített szolg. Ellenértéke</t>
  </si>
  <si>
    <t>Önkormányzat közvetített szolg. Ellenértéke</t>
  </si>
  <si>
    <t>Parkolással kapcsolatos közvetített szolg. Ellenértéke</t>
  </si>
  <si>
    <t>Vagyonkezeléssel kapcsolatos feladatok ÁFA</t>
  </si>
  <si>
    <t>Parkolási feladatokkall kapcsolatos ÁFA</t>
  </si>
  <si>
    <t>Parkolási díj, ügyviteli költség</t>
  </si>
  <si>
    <t>Önkormányzat kamat</t>
  </si>
  <si>
    <t>Manó-Lak Bölcsőde fejlesztése, kapacitásbővítése</t>
  </si>
  <si>
    <t>Manó-Lak bölcsőde önerő bevétel</t>
  </si>
  <si>
    <t>Luis Bleriot szobor állítás NKA pályázat</t>
  </si>
  <si>
    <t>Önkormányzati lakások értékesítése</t>
  </si>
  <si>
    <t>Helyi támogatás, házmesterek visszafizetése</t>
  </si>
  <si>
    <t>Társasházak befizetései</t>
  </si>
  <si>
    <t>Munkáltatói kölcsön</t>
  </si>
  <si>
    <t>Egyéb szolgáltatás</t>
  </si>
  <si>
    <t>Bérleti díjak</t>
  </si>
  <si>
    <t>Kamatbevételek</t>
  </si>
  <si>
    <t>Egyéb tárgyi eszköz értékesítés</t>
  </si>
  <si>
    <t>3/A sz. melléklet</t>
  </si>
  <si>
    <t>Munkaadókat terhelő járulákok</t>
  </si>
  <si>
    <t>Felújítási kiadások</t>
  </si>
  <si>
    <t>Beruházási kiadások</t>
  </si>
  <si>
    <t>Polgármesteri Hivatal Igazgatási kiadásai</t>
  </si>
  <si>
    <t>Választás</t>
  </si>
  <si>
    <t>Dologi kiadások (201-20197)</t>
  </si>
  <si>
    <t>3/A sz. melléklet összesen</t>
  </si>
  <si>
    <t>Termelői piac</t>
  </si>
  <si>
    <t>Lakáslemondás térítéssel</t>
  </si>
  <si>
    <t>Egyéb felhalmozási kiadások</t>
  </si>
  <si>
    <t>Ingatlanokkal kapcsolatos egyéb feladatok</t>
  </si>
  <si>
    <t>Tankönyvtámogatás</t>
  </si>
  <si>
    <t>Egyéb működési kiadások</t>
  </si>
  <si>
    <t>Humánszolgáltatási feladatok</t>
  </si>
  <si>
    <t>Szociális és köznevelési feladatok</t>
  </si>
  <si>
    <t>Egyéb műkködési célú kiadások</t>
  </si>
  <si>
    <t>Ifjúsági koncepció</t>
  </si>
  <si>
    <t>Képviselők juttatásai</t>
  </si>
  <si>
    <t>Önkormányzati szakmai feladatokkal kapcsolatos kiadások</t>
  </si>
  <si>
    <t>Roma koncepció</t>
  </si>
  <si>
    <t>Egyéb működési célú kiadások</t>
  </si>
  <si>
    <t>Városfejlesztés, üzemeltetés és közbiztonság</t>
  </si>
  <si>
    <t>Polgármesteri tisztséggel összefüggő egyéb feladatok</t>
  </si>
  <si>
    <t>Általános forgalmi adó visszatérülés</t>
  </si>
  <si>
    <t>Parkolási Kft</t>
  </si>
  <si>
    <t>Városfejlesztéssel kapcsolatos önkormányzati kiadások</t>
  </si>
  <si>
    <t>FESZOFE Nonprofit Kft.</t>
  </si>
  <si>
    <t>Pályázat előkészítés lebonyolítás</t>
  </si>
  <si>
    <t>Egészségügyi prevenció</t>
  </si>
  <si>
    <t>Csökkent munkaképességüek rendszeres szociális segélye</t>
  </si>
  <si>
    <t>Iskolakezdési támogatás</t>
  </si>
  <si>
    <t>Önkormányzati segélyek</t>
  </si>
  <si>
    <t>Karácsonyi segély</t>
  </si>
  <si>
    <t>Születési és életkezdési támogatás</t>
  </si>
  <si>
    <t>Spor feladatok</t>
  </si>
  <si>
    <t>Sport és szabadidős rendezvények</t>
  </si>
  <si>
    <t>Egyéb rendezvények</t>
  </si>
  <si>
    <t>Városmarketing</t>
  </si>
  <si>
    <t>Ferencvárosi Újság</t>
  </si>
  <si>
    <t>3/d sz. melléklet</t>
  </si>
  <si>
    <t>Társasház felújítási pályázat</t>
  </si>
  <si>
    <t>Felhalmozási célú egyéb kiadások</t>
  </si>
  <si>
    <t>3/d sz. melléklet összesen</t>
  </si>
  <si>
    <t>4.sz. melléklet</t>
  </si>
  <si>
    <t>Játszóterek felújítása</t>
  </si>
  <si>
    <t>Viola u. 37.c</t>
  </si>
  <si>
    <t>Balázs B. u. 32/a-b</t>
  </si>
  <si>
    <t>Felújításokkal kapcsolatos tervezések</t>
  </si>
  <si>
    <t>Lakás és helyiség felújítás</t>
  </si>
  <si>
    <t>Szociális városrehabilitáció Ferencvárosban JAT</t>
  </si>
  <si>
    <t>Veszélyelhárítás</t>
  </si>
  <si>
    <t>Gyáli út 21.-23. víz csatorna felújítás</t>
  </si>
  <si>
    <t>Közvilágítás fejlesztés</t>
  </si>
  <si>
    <t>4.sz. melléklet összesen</t>
  </si>
  <si>
    <t>5.sz. melléklet</t>
  </si>
  <si>
    <t>Kerületi földutak szilárd burkolattal való ellátása</t>
  </si>
  <si>
    <t>Térfigyelő rendszer bővítése</t>
  </si>
  <si>
    <t>József Attila lakótelep forgalom elterelés</t>
  </si>
  <si>
    <t>Aszódi lkt. Táblás köz épületeinek vízmérő kiépítése</t>
  </si>
  <si>
    <t>Fogyatékkal élők eszközbeszerzése</t>
  </si>
  <si>
    <t>5.sz. melléklet összesen</t>
  </si>
  <si>
    <t>Egyéb bírságból származó bevételek</t>
  </si>
  <si>
    <t>Gépkocsi elszállítás</t>
  </si>
  <si>
    <t>Nyomvonal létesítés, kártalanítás</t>
  </si>
  <si>
    <t>Közterületek komplex megújítása pályázat - "Nehru projekt"</t>
  </si>
  <si>
    <t>Közterületek komplexmegújítása pályázat - "Nehru projekt"</t>
  </si>
  <si>
    <t xml:space="preserve">Személyi juttatások </t>
  </si>
  <si>
    <t>Egyéb működés célú bevételek</t>
  </si>
  <si>
    <t>3/b sz. melléklet</t>
  </si>
  <si>
    <t>Közterületfelügyelet</t>
  </si>
  <si>
    <t>3/b sz. melléklet összesen</t>
  </si>
  <si>
    <t>Nem önkormányzati tulajdonú lakóépületek veszélyelhárítása</t>
  </si>
  <si>
    <t>Méltányosközgyógyellátás, gyógyszertámogatás</t>
  </si>
  <si>
    <t>2015. évi megelőlegezett állami normatíva</t>
  </si>
  <si>
    <t>1/c. sz. melléklet</t>
  </si>
  <si>
    <t>2015. évi megelőlegezett állami normatíva visszafizetése</t>
  </si>
  <si>
    <t>1/c. sz. melléklet összesen</t>
  </si>
  <si>
    <t>Iparűzési adó (8868+113918)</t>
  </si>
  <si>
    <t>"Vitukis" korsós nőszobor vásárlás</t>
  </si>
  <si>
    <t>KMOP-5.1.1/B-12-K-201-0003 Szociális városreh.Ferencvárosban JAT</t>
  </si>
  <si>
    <t>JAT II. előkészítési költségek KT 304/2014. (XII.18.)</t>
  </si>
  <si>
    <t>Bakáts téri Általános Iskola</t>
  </si>
  <si>
    <t>Ferencvárosi Komplex Óvoda és Ált. Iskola felújítása</t>
  </si>
  <si>
    <t xml:space="preserve">József Attila Általános Iskola </t>
  </si>
  <si>
    <t>Kosztolányi Dezső Általános iskola</t>
  </si>
  <si>
    <t>Kőrösi Csoma Sándor Iskola</t>
  </si>
  <si>
    <t>Telepy Károly Iskola</t>
  </si>
  <si>
    <t>Weörös Sándor Iskola</t>
  </si>
  <si>
    <t>Leövey Klára Gimnázium</t>
  </si>
  <si>
    <t>FESZGYI felújítás</t>
  </si>
  <si>
    <t>FMK Felújítás</t>
  </si>
  <si>
    <t>Oktatási Intézmények felújítása</t>
  </si>
  <si>
    <t>Egyéb bevétel</t>
  </si>
  <si>
    <t>ÁFA befizetés</t>
  </si>
  <si>
    <t>Ingatlanokkal kapcsolatos ügyvédi díjak</t>
  </si>
  <si>
    <t>Ügyvédi díjak</t>
  </si>
  <si>
    <t>Aktív korúak rendszeres szociális segélye</t>
  </si>
  <si>
    <t>Testvérvárosi feladatok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</si>
</sst>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color indexed="8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sz val="11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/>
    <xf numFmtId="3" fontId="5" fillId="0" borderId="0" xfId="20" applyNumberFormat="1" applyFont="1" applyAlignment="1">
      <alignment horizontal="centerContinuous"/>
      <protection/>
    </xf>
    <xf numFmtId="3" fontId="2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right"/>
      <protection/>
    </xf>
    <xf numFmtId="3" fontId="5" fillId="0" borderId="1" xfId="20" applyNumberFormat="1" applyFont="1" applyBorder="1">
      <alignment/>
      <protection/>
    </xf>
    <xf numFmtId="3" fontId="5" fillId="0" borderId="1" xfId="20" applyNumberFormat="1" applyFont="1" applyBorder="1" applyAlignment="1">
      <alignment horizontal="center"/>
      <protection/>
    </xf>
    <xf numFmtId="3" fontId="6" fillId="0" borderId="1" xfId="20" applyNumberFormat="1" applyFont="1" applyBorder="1">
      <alignment/>
      <protection/>
    </xf>
    <xf numFmtId="3" fontId="1" fillId="0" borderId="1" xfId="20" applyNumberFormat="1" applyFont="1" applyFill="1" applyBorder="1">
      <alignment/>
      <protection/>
    </xf>
    <xf numFmtId="0" fontId="1" fillId="0" borderId="1" xfId="21" applyFont="1" applyBorder="1" applyAlignment="1">
      <alignment/>
      <protection/>
    </xf>
    <xf numFmtId="3" fontId="7" fillId="0" borderId="1" xfId="20" applyNumberFormat="1" applyFont="1" applyFill="1" applyBorder="1">
      <alignment/>
      <protection/>
    </xf>
    <xf numFmtId="3" fontId="6" fillId="0" borderId="1" xfId="20" applyNumberFormat="1" applyFont="1" applyFill="1" applyBorder="1">
      <alignment/>
      <protection/>
    </xf>
    <xf numFmtId="3" fontId="8" fillId="0" borderId="2" xfId="20" applyNumberFormat="1" applyFont="1" applyFill="1" applyBorder="1">
      <alignment/>
      <protection/>
    </xf>
    <xf numFmtId="3" fontId="9" fillId="0" borderId="1" xfId="20" applyNumberFormat="1" applyFont="1" applyFill="1" applyBorder="1">
      <alignment/>
      <protection/>
    </xf>
    <xf numFmtId="0" fontId="1" fillId="0" borderId="1" xfId="21" applyFont="1" applyFill="1" applyBorder="1" applyAlignment="1">
      <alignment/>
      <protection/>
    </xf>
    <xf numFmtId="3" fontId="9" fillId="0" borderId="3" xfId="20" applyNumberFormat="1" applyFont="1" applyFill="1" applyBorder="1">
      <alignment/>
      <protection/>
    </xf>
    <xf numFmtId="3" fontId="1" fillId="0" borderId="1" xfId="20" applyNumberFormat="1" applyFont="1" applyBorder="1">
      <alignment/>
      <protection/>
    </xf>
    <xf numFmtId="3" fontId="1" fillId="0" borderId="3" xfId="20" applyNumberFormat="1" applyFont="1" applyFill="1" applyBorder="1">
      <alignment/>
      <protection/>
    </xf>
    <xf numFmtId="3" fontId="5" fillId="0" borderId="1" xfId="20" applyNumberFormat="1" applyFont="1" applyFill="1" applyBorder="1">
      <alignment/>
      <protection/>
    </xf>
    <xf numFmtId="3" fontId="5" fillId="0" borderId="2" xfId="20" applyNumberFormat="1" applyFont="1" applyFill="1" applyBorder="1">
      <alignment/>
      <protection/>
    </xf>
    <xf numFmtId="3" fontId="1" fillId="0" borderId="2" xfId="20" applyNumberFormat="1" applyFont="1" applyFill="1" applyBorder="1">
      <alignment/>
      <protection/>
    </xf>
    <xf numFmtId="3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Protection="1">
      <protection locked="0"/>
    </xf>
    <xf numFmtId="3" fontId="6" fillId="0" borderId="1" xfId="20" applyNumberFormat="1" applyFont="1" applyBorder="1">
      <alignment/>
      <protection/>
    </xf>
    <xf numFmtId="3" fontId="6" fillId="0" borderId="1" xfId="20" applyNumberFormat="1" applyFont="1" applyFill="1" applyBorder="1">
      <alignment/>
      <protection/>
    </xf>
    <xf numFmtId="3" fontId="1" fillId="0" borderId="4" xfId="0" applyNumberFormat="1" applyFont="1" applyFill="1" applyBorder="1" applyAlignment="1" applyProtection="1">
      <alignment/>
      <protection locked="0"/>
    </xf>
    <xf numFmtId="0" fontId="0" fillId="0" borderId="0" xfId="0" applyFill="1"/>
    <xf numFmtId="3" fontId="1" fillId="0" borderId="1" xfId="0" applyNumberFormat="1" applyFont="1" applyFill="1" applyBorder="1" applyAlignment="1" applyProtection="1">
      <alignment/>
      <protection locked="0"/>
    </xf>
    <xf numFmtId="3" fontId="9" fillId="0" borderId="2" xfId="20" applyNumberFormat="1" applyFont="1" applyFill="1" applyBorder="1">
      <alignment/>
      <protection/>
    </xf>
    <xf numFmtId="3" fontId="1" fillId="0" borderId="5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3" fontId="5" fillId="0" borderId="1" xfId="20" applyNumberFormat="1" applyFont="1" applyBorder="1">
      <alignment/>
      <protection/>
    </xf>
    <xf numFmtId="3" fontId="5" fillId="0" borderId="1" xfId="20" applyNumberFormat="1" applyFont="1" applyFill="1" applyBorder="1" applyAlignment="1">
      <alignment vertical="center"/>
      <protection/>
    </xf>
    <xf numFmtId="3" fontId="1" fillId="0" borderId="1" xfId="0" applyNumberFormat="1" applyFont="1" applyFill="1" applyBorder="1" applyAlignment="1">
      <alignment/>
    </xf>
    <xf numFmtId="0" fontId="10" fillId="0" borderId="1" xfId="20" applyFont="1" applyFill="1" applyBorder="1" applyAlignment="1">
      <alignment horizontal="left" vertical="top"/>
      <protection/>
    </xf>
    <xf numFmtId="3" fontId="0" fillId="0" borderId="1" xfId="0" applyNumberFormat="1" applyFont="1" applyFill="1" applyBorder="1" applyAlignment="1">
      <alignment/>
    </xf>
    <xf numFmtId="3" fontId="10" fillId="0" borderId="2" xfId="20" applyNumberFormat="1" applyFont="1" applyFill="1" applyBorder="1">
      <alignment/>
      <protection/>
    </xf>
    <xf numFmtId="3" fontId="10" fillId="0" borderId="1" xfId="20" applyNumberFormat="1" applyFont="1" applyFill="1" applyBorder="1" applyAlignment="1">
      <alignment/>
      <protection/>
    </xf>
    <xf numFmtId="3" fontId="10" fillId="0" borderId="6" xfId="20" applyNumberFormat="1" applyFont="1" applyFill="1" applyBorder="1">
      <alignment/>
      <protection/>
    </xf>
    <xf numFmtId="3" fontId="1" fillId="0" borderId="7" xfId="0" applyNumberFormat="1" applyFont="1" applyFill="1" applyBorder="1" applyAlignment="1">
      <alignment/>
    </xf>
    <xf numFmtId="0" fontId="10" fillId="0" borderId="7" xfId="20" applyFont="1" applyFill="1" applyBorder="1" applyAlignment="1">
      <alignment horizontal="left" vertical="top"/>
      <protection/>
    </xf>
    <xf numFmtId="3" fontId="1" fillId="0" borderId="1" xfId="20" applyNumberFormat="1" applyFont="1" applyFill="1" applyBorder="1" applyAlignment="1">
      <alignment vertical="center"/>
      <protection/>
    </xf>
    <xf numFmtId="0" fontId="1" fillId="0" borderId="1" xfId="0" applyFont="1" applyFill="1" applyBorder="1" applyAlignment="1">
      <alignment horizontal="left" vertical="top"/>
    </xf>
    <xf numFmtId="0" fontId="1" fillId="0" borderId="1" xfId="20" applyFont="1" applyFill="1" applyBorder="1" applyAlignment="1">
      <alignment horizontal="left" vertical="top"/>
      <protection/>
    </xf>
    <xf numFmtId="3" fontId="6" fillId="0" borderId="1" xfId="20" applyNumberFormat="1" applyFont="1" applyFill="1" applyBorder="1" applyAlignment="1">
      <alignment vertical="center"/>
      <protection/>
    </xf>
    <xf numFmtId="3" fontId="1" fillId="0" borderId="3" xfId="20" applyNumberFormat="1" applyFont="1" applyFill="1" applyBorder="1">
      <alignment/>
      <protection/>
    </xf>
    <xf numFmtId="3" fontId="0" fillId="0" borderId="1" xfId="20" applyNumberFormat="1" applyFont="1" applyBorder="1" applyAlignment="1">
      <alignment vertical="center"/>
      <protection/>
    </xf>
    <xf numFmtId="3" fontId="0" fillId="0" borderId="3" xfId="20" applyNumberFormat="1" applyFont="1" applyFill="1" applyBorder="1">
      <alignment/>
      <protection/>
    </xf>
    <xf numFmtId="3" fontId="5" fillId="0" borderId="1" xfId="20" applyNumberFormat="1" applyFont="1" applyBorder="1" applyAlignment="1">
      <alignment vertical="center"/>
      <protection/>
    </xf>
    <xf numFmtId="3" fontId="11" fillId="0" borderId="1" xfId="20" applyNumberFormat="1" applyFont="1" applyBorder="1" applyAlignment="1">
      <alignment vertical="center"/>
      <protection/>
    </xf>
    <xf numFmtId="0" fontId="12" fillId="0" borderId="3" xfId="22" applyFont="1" applyBorder="1" applyAlignment="1">
      <alignment/>
      <protection/>
    </xf>
    <xf numFmtId="3" fontId="13" fillId="0" borderId="1" xfId="20" applyNumberFormat="1" applyFont="1" applyBorder="1">
      <alignment/>
      <protection/>
    </xf>
    <xf numFmtId="3" fontId="13" fillId="0" borderId="1" xfId="20" applyNumberFormat="1" applyFont="1" applyFill="1" applyBorder="1">
      <alignment/>
      <protection/>
    </xf>
    <xf numFmtId="0" fontId="12" fillId="0" borderId="0" xfId="22" applyFont="1" applyBorder="1" applyAlignment="1">
      <alignment/>
      <protection/>
    </xf>
    <xf numFmtId="3" fontId="1" fillId="0" borderId="7" xfId="20" applyNumberFormat="1" applyFont="1" applyBorder="1">
      <alignment/>
      <protection/>
    </xf>
    <xf numFmtId="3" fontId="15" fillId="0" borderId="1" xfId="20" applyNumberFormat="1" applyFont="1" applyFill="1" applyBorder="1">
      <alignment/>
      <protection/>
    </xf>
    <xf numFmtId="3" fontId="8" fillId="0" borderId="2" xfId="20" applyNumberFormat="1" applyFont="1" applyFill="1" applyBorder="1">
      <alignment/>
      <protection/>
    </xf>
    <xf numFmtId="3" fontId="16" fillId="0" borderId="1" xfId="20" applyNumberFormat="1" applyFont="1" applyBorder="1">
      <alignment/>
      <protection/>
    </xf>
    <xf numFmtId="3" fontId="10" fillId="0" borderId="1" xfId="20" applyNumberFormat="1" applyFont="1" applyFill="1" applyBorder="1">
      <alignment/>
      <protection/>
    </xf>
    <xf numFmtId="3" fontId="0" fillId="0" borderId="3" xfId="20" applyNumberFormat="1" applyFont="1" applyBorder="1">
      <alignment/>
      <protection/>
    </xf>
    <xf numFmtId="3" fontId="13" fillId="0" borderId="1" xfId="20" applyNumberFormat="1" applyFont="1" applyBorder="1" applyAlignment="1">
      <alignment vertical="center"/>
      <protection/>
    </xf>
    <xf numFmtId="0" fontId="12" fillId="0" borderId="7" xfId="22" applyFont="1" applyBorder="1" applyAlignment="1">
      <alignment/>
      <protection/>
    </xf>
    <xf numFmtId="0" fontId="14" fillId="0" borderId="0" xfId="0" applyFont="1"/>
    <xf numFmtId="3" fontId="1" fillId="0" borderId="1" xfId="23" applyNumberFormat="1" applyFont="1" applyFill="1" applyBorder="1" applyAlignment="1" applyProtection="1">
      <alignment horizontal="right"/>
      <protection locked="0"/>
    </xf>
    <xf numFmtId="3" fontId="1" fillId="0" borderId="1" xfId="23" applyNumberFormat="1" applyFont="1" applyFill="1" applyBorder="1" applyAlignment="1" applyProtection="1">
      <alignment horizontal="center"/>
      <protection locked="0"/>
    </xf>
    <xf numFmtId="3" fontId="16" fillId="0" borderId="7" xfId="20" applyNumberFormat="1" applyFont="1" applyBorder="1">
      <alignment/>
      <protection/>
    </xf>
    <xf numFmtId="3" fontId="13" fillId="0" borderId="7" xfId="20" applyNumberFormat="1" applyFont="1" applyBorder="1">
      <alignment/>
      <protection/>
    </xf>
    <xf numFmtId="0" fontId="1" fillId="0" borderId="1" xfId="23" applyFont="1" applyBorder="1">
      <alignment/>
      <protection/>
    </xf>
    <xf numFmtId="3" fontId="1" fillId="2" borderId="2" xfId="20" applyNumberFormat="1" applyFont="1" applyFill="1" applyBorder="1">
      <alignment/>
      <protection/>
    </xf>
    <xf numFmtId="3" fontId="0" fillId="2" borderId="1" xfId="20" applyNumberFormat="1" applyFont="1" applyFill="1" applyBorder="1">
      <alignment/>
      <protection/>
    </xf>
    <xf numFmtId="3" fontId="9" fillId="2" borderId="2" xfId="20" applyNumberFormat="1" applyFont="1" applyFill="1" applyBorder="1">
      <alignment/>
      <protection/>
    </xf>
    <xf numFmtId="3" fontId="13" fillId="2" borderId="1" xfId="20" applyNumberFormat="1" applyFont="1" applyFill="1" applyBorder="1">
      <alignment/>
      <protection/>
    </xf>
    <xf numFmtId="3" fontId="15" fillId="2" borderId="1" xfId="20" applyNumberFormat="1" applyFont="1" applyFill="1" applyBorder="1">
      <alignment/>
      <protection/>
    </xf>
    <xf numFmtId="0" fontId="12" fillId="2" borderId="1" xfId="22" applyFont="1" applyFill="1" applyBorder="1" applyAlignment="1">
      <alignment/>
      <protection/>
    </xf>
    <xf numFmtId="3" fontId="13" fillId="2" borderId="7" xfId="20" applyNumberFormat="1" applyFont="1" applyFill="1" applyBorder="1">
      <alignment/>
      <protection/>
    </xf>
    <xf numFmtId="3" fontId="5" fillId="0" borderId="3" xfId="20" applyNumberFormat="1" applyFont="1" applyFill="1" applyBorder="1">
      <alignment/>
      <protection/>
    </xf>
    <xf numFmtId="0" fontId="12" fillId="0" borderId="1" xfId="22" applyFont="1" applyBorder="1" applyAlignment="1">
      <alignment/>
      <protection/>
    </xf>
    <xf numFmtId="0" fontId="1" fillId="0" borderId="7" xfId="22" applyFont="1" applyBorder="1" applyAlignment="1">
      <alignment/>
      <protection/>
    </xf>
    <xf numFmtId="0" fontId="1" fillId="2" borderId="7" xfId="22" applyFont="1" applyFill="1" applyBorder="1" applyAlignment="1">
      <alignment/>
      <protection/>
    </xf>
    <xf numFmtId="0" fontId="1" fillId="2" borderId="1" xfId="23" applyFont="1" applyFill="1" applyBorder="1" applyProtection="1">
      <alignment/>
      <protection locked="0"/>
    </xf>
    <xf numFmtId="0" fontId="1" fillId="2" borderId="1" xfId="22" applyFont="1" applyFill="1" applyBorder="1" applyAlignment="1">
      <alignment/>
      <protection/>
    </xf>
    <xf numFmtId="0" fontId="9" fillId="2" borderId="7" xfId="22" applyFont="1" applyFill="1" applyBorder="1" applyAlignment="1">
      <alignment/>
      <protection/>
    </xf>
    <xf numFmtId="0" fontId="9" fillId="2" borderId="1" xfId="23" applyFont="1" applyFill="1" applyBorder="1" applyProtection="1">
      <alignment/>
      <protection locked="0"/>
    </xf>
    <xf numFmtId="0" fontId="9" fillId="2" borderId="1" xfId="24" applyFont="1" applyFill="1" applyBorder="1" applyAlignment="1">
      <alignment horizontal="left"/>
      <protection/>
    </xf>
    <xf numFmtId="0" fontId="9" fillId="2" borderId="1" xfId="22" applyFont="1" applyFill="1" applyBorder="1" applyAlignment="1">
      <alignment/>
      <protection/>
    </xf>
    <xf numFmtId="0" fontId="9" fillId="2" borderId="1" xfId="23" applyFont="1" applyFill="1" applyBorder="1">
      <alignment/>
      <protection/>
    </xf>
    <xf numFmtId="0" fontId="9" fillId="0" borderId="1" xfId="24" applyFont="1" applyBorder="1" applyAlignment="1">
      <alignment horizontal="left"/>
      <protection/>
    </xf>
    <xf numFmtId="0" fontId="1" fillId="0" borderId="1" xfId="22" applyFont="1" applyBorder="1" applyAlignment="1">
      <alignment/>
      <protection/>
    </xf>
    <xf numFmtId="3" fontId="0" fillId="0" borderId="1" xfId="20" applyNumberFormat="1" applyFont="1" applyBorder="1">
      <alignment/>
      <protection/>
    </xf>
    <xf numFmtId="0" fontId="9" fillId="0" borderId="5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" fillId="0" borderId="2" xfId="22" applyFont="1" applyBorder="1" applyAlignment="1">
      <alignment/>
      <protection/>
    </xf>
    <xf numFmtId="0" fontId="1" fillId="2" borderId="1" xfId="22" applyFont="1" applyFill="1" applyBorder="1" applyAlignment="1">
      <alignment/>
      <protection/>
    </xf>
    <xf numFmtId="0" fontId="9" fillId="0" borderId="3" xfId="24" applyFont="1" applyBorder="1" applyAlignment="1">
      <alignment horizontal="left"/>
      <protection/>
    </xf>
    <xf numFmtId="0" fontId="1" fillId="0" borderId="3" xfId="24" applyFont="1" applyBorder="1" applyAlignment="1">
      <alignment horizontal="left"/>
      <protection/>
    </xf>
    <xf numFmtId="3" fontId="16" fillId="0" borderId="1" xfId="20" applyNumberFormat="1" applyFont="1" applyFill="1" applyBorder="1">
      <alignment/>
      <protection/>
    </xf>
    <xf numFmtId="3" fontId="0" fillId="0" borderId="1" xfId="20" applyNumberFormat="1" applyFont="1" applyFill="1" applyBorder="1">
      <alignment/>
      <protection/>
    </xf>
    <xf numFmtId="3" fontId="16" fillId="2" borderId="1" xfId="20" applyNumberFormat="1" applyFont="1" applyFill="1" applyBorder="1">
      <alignment/>
      <protection/>
    </xf>
    <xf numFmtId="0" fontId="17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3" xfId="22" applyFont="1" applyBorder="1" applyAlignment="1">
      <alignment/>
      <protection/>
    </xf>
    <xf numFmtId="3" fontId="10" fillId="0" borderId="3" xfId="20" applyNumberFormat="1" applyFont="1" applyFill="1" applyBorder="1">
      <alignment/>
      <protection/>
    </xf>
    <xf numFmtId="49" fontId="0" fillId="0" borderId="0" xfId="0" applyNumberFormat="1"/>
    <xf numFmtId="3" fontId="1" fillId="0" borderId="7" xfId="20" applyNumberFormat="1" applyFont="1" applyFill="1" applyBorder="1">
      <alignment/>
      <protection/>
    </xf>
    <xf numFmtId="0" fontId="1" fillId="0" borderId="1" xfId="22" applyFont="1" applyFill="1" applyBorder="1" applyAlignment="1">
      <alignment/>
      <protection/>
    </xf>
    <xf numFmtId="0" fontId="0" fillId="0" borderId="1" xfId="21" applyFont="1" applyFill="1" applyBorder="1" applyAlignment="1">
      <alignment/>
      <protection/>
    </xf>
    <xf numFmtId="3" fontId="0" fillId="0" borderId="1" xfId="20" applyNumberFormat="1" applyFont="1" applyFill="1" applyBorder="1">
      <alignment/>
      <protection/>
    </xf>
    <xf numFmtId="3" fontId="15" fillId="0" borderId="1" xfId="20" applyNumberFormat="1" applyFont="1" applyBorder="1">
      <alignment/>
      <protection/>
    </xf>
    <xf numFmtId="0" fontId="1" fillId="2" borderId="7" xfId="22" applyFont="1" applyFill="1" applyBorder="1" applyAlignment="1">
      <alignment/>
      <protection/>
    </xf>
    <xf numFmtId="3" fontId="2" fillId="0" borderId="0" xfId="20" applyNumberFormat="1" applyFont="1" applyAlignment="1">
      <alignment horizontal="center"/>
      <protection/>
    </xf>
    <xf numFmtId="0" fontId="0" fillId="0" borderId="0" xfId="0" applyAlignment="1">
      <alignment/>
    </xf>
    <xf numFmtId="3" fontId="3" fillId="0" borderId="0" xfId="20" applyNumberFormat="1" applyFont="1" applyAlignment="1">
      <alignment horizontal="center"/>
      <protection/>
    </xf>
    <xf numFmtId="0" fontId="4" fillId="0" borderId="0" xfId="0" applyFont="1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2006évimozgástáblák" xfId="20"/>
    <cellStyle name="Normál_2012éviköltségvetésjan19este" xfId="21"/>
    <cellStyle name="Normál_2011évivéglegesteljesítésápr21" xfId="22"/>
    <cellStyle name="Normál_2014.évi költségvetés tervezés jan11" xfId="23"/>
    <cellStyle name="Normál_2.sz. melléklet javított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E465"/>
  <sheetViews>
    <sheetView tabSelected="1" workbookViewId="0" topLeftCell="A446">
      <selection activeCell="D438" sqref="D438"/>
    </sheetView>
  </sheetViews>
  <sheetFormatPr defaultColWidth="9.140625" defaultRowHeight="12.75"/>
  <cols>
    <col min="1" max="1" width="6.57421875" style="0" customWidth="1"/>
    <col min="2" max="2" width="67.57421875" style="0" customWidth="1"/>
    <col min="3" max="4" width="11.7109375" style="0" customWidth="1"/>
  </cols>
  <sheetData>
    <row r="1" spans="1:4" ht="15.5">
      <c r="A1" s="108" t="s">
        <v>0</v>
      </c>
      <c r="B1" s="109"/>
      <c r="C1" s="109"/>
      <c r="D1" s="109"/>
    </row>
    <row r="2" spans="1:4" ht="13">
      <c r="A2" s="110"/>
      <c r="B2" s="111"/>
      <c r="C2" s="111"/>
      <c r="D2" s="111"/>
    </row>
    <row r="3" spans="1:4" ht="14.25" customHeight="1">
      <c r="A3" s="1"/>
      <c r="B3" s="2"/>
      <c r="C3" s="2"/>
      <c r="D3" s="3" t="s">
        <v>1</v>
      </c>
    </row>
    <row r="4" spans="1:4" ht="14">
      <c r="A4" s="4" t="s">
        <v>2</v>
      </c>
      <c r="B4" s="4" t="s">
        <v>3</v>
      </c>
      <c r="C4" s="5" t="s">
        <v>4</v>
      </c>
      <c r="D4" s="5" t="s">
        <v>5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6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7</v>
      </c>
      <c r="B8" s="4"/>
      <c r="C8" s="6"/>
      <c r="D8" s="6"/>
    </row>
    <row r="9" spans="1:4" ht="12.75" customHeight="1">
      <c r="A9" s="15">
        <v>1012</v>
      </c>
      <c r="B9" s="15" t="s">
        <v>86</v>
      </c>
      <c r="C9" s="6">
        <v>2471</v>
      </c>
      <c r="D9" s="6"/>
    </row>
    <row r="10" spans="1:4" ht="12.75" customHeight="1">
      <c r="A10" s="7">
        <v>1013</v>
      </c>
      <c r="B10" s="8" t="s">
        <v>8</v>
      </c>
      <c r="C10" s="9">
        <f>SUM(C11:C16)</f>
        <v>54390</v>
      </c>
      <c r="D10" s="10"/>
    </row>
    <row r="11" spans="1:4" ht="12.75" customHeight="1">
      <c r="A11" s="10"/>
      <c r="B11" s="11" t="s">
        <v>9</v>
      </c>
      <c r="C11" s="12">
        <v>2647</v>
      </c>
      <c r="D11" s="10"/>
    </row>
    <row r="12" spans="1:4" ht="12.75" customHeight="1">
      <c r="A12" s="10"/>
      <c r="B12" s="11" t="s">
        <v>10</v>
      </c>
      <c r="C12" s="12">
        <v>1796</v>
      </c>
      <c r="D12" s="10"/>
    </row>
    <row r="13" spans="1:4" ht="12.75" customHeight="1">
      <c r="A13" s="10"/>
      <c r="B13" s="11" t="s">
        <v>11</v>
      </c>
      <c r="C13" s="12">
        <v>6260</v>
      </c>
      <c r="D13" s="10"/>
    </row>
    <row r="14" spans="1:4" ht="12.75" customHeight="1">
      <c r="A14" s="10"/>
      <c r="B14" s="11" t="s">
        <v>12</v>
      </c>
      <c r="C14" s="12">
        <v>7382</v>
      </c>
      <c r="D14" s="10"/>
    </row>
    <row r="15" spans="1:4" ht="12.75" customHeight="1">
      <c r="A15" s="10"/>
      <c r="B15" s="11" t="s">
        <v>13</v>
      </c>
      <c r="C15" s="12">
        <v>200</v>
      </c>
      <c r="D15" s="10"/>
    </row>
    <row r="16" spans="1:4" ht="12.75" customHeight="1">
      <c r="A16" s="10"/>
      <c r="B16" s="11" t="s">
        <v>89</v>
      </c>
      <c r="C16" s="12">
        <v>36105</v>
      </c>
      <c r="D16" s="10"/>
    </row>
    <row r="17" spans="1:4" ht="12.75" customHeight="1">
      <c r="A17" s="7">
        <v>1016</v>
      </c>
      <c r="B17" s="13" t="s">
        <v>14</v>
      </c>
      <c r="C17" s="9">
        <f>SUM(C18:C20)</f>
        <v>8359</v>
      </c>
      <c r="D17" s="7"/>
    </row>
    <row r="18" spans="1:4" ht="12.75" customHeight="1">
      <c r="A18" s="7"/>
      <c r="B18" s="14" t="s">
        <v>15</v>
      </c>
      <c r="C18" s="12">
        <v>7465</v>
      </c>
      <c r="D18" s="7"/>
    </row>
    <row r="19" spans="1:4" ht="12.75" customHeight="1">
      <c r="A19" s="7"/>
      <c r="B19" s="14" t="s">
        <v>16</v>
      </c>
      <c r="C19" s="12">
        <v>-1864</v>
      </c>
      <c r="D19" s="7"/>
    </row>
    <row r="20" spans="1:4" ht="12.75" customHeight="1">
      <c r="A20" s="7"/>
      <c r="B20" s="14" t="s">
        <v>17</v>
      </c>
      <c r="C20" s="12">
        <v>2758</v>
      </c>
      <c r="D20" s="7"/>
    </row>
    <row r="21" spans="1:4" ht="12.75" customHeight="1">
      <c r="A21" s="15">
        <v>1030</v>
      </c>
      <c r="B21" s="13" t="s">
        <v>18</v>
      </c>
      <c r="C21" s="9">
        <f>SUM(C22:C24)</f>
        <v>11356</v>
      </c>
      <c r="D21" s="7"/>
    </row>
    <row r="22" spans="1:4" ht="12.75" customHeight="1">
      <c r="A22" s="15"/>
      <c r="B22" s="14" t="s">
        <v>19</v>
      </c>
      <c r="C22" s="12">
        <v>21</v>
      </c>
      <c r="D22" s="7"/>
    </row>
    <row r="23" spans="1:4" ht="12.75" customHeight="1">
      <c r="A23" s="15"/>
      <c r="B23" s="14" t="s">
        <v>20</v>
      </c>
      <c r="C23" s="12">
        <v>1150</v>
      </c>
      <c r="D23" s="7"/>
    </row>
    <row r="24" spans="1:4" ht="12.75" customHeight="1">
      <c r="A24" s="15"/>
      <c r="B24" s="14" t="s">
        <v>85</v>
      </c>
      <c r="C24" s="12">
        <v>10185</v>
      </c>
      <c r="D24" s="7"/>
    </row>
    <row r="25" spans="1:4" ht="12.75" customHeight="1">
      <c r="A25" s="7">
        <v>1184</v>
      </c>
      <c r="B25" s="16" t="s">
        <v>21</v>
      </c>
      <c r="C25" s="7">
        <v>78149</v>
      </c>
      <c r="D25" s="7"/>
    </row>
    <row r="26" spans="1:4" ht="12.75" customHeight="1">
      <c r="A26" s="6" t="s">
        <v>22</v>
      </c>
      <c r="B26" s="17"/>
      <c r="C26" s="10">
        <f>SUM(C10+C17+C21+C25+C9)</f>
        <v>154725</v>
      </c>
      <c r="D26" s="10"/>
    </row>
    <row r="27" spans="1:4" ht="12.75" customHeight="1">
      <c r="A27" s="6"/>
      <c r="B27" s="17"/>
      <c r="C27" s="10"/>
      <c r="D27" s="10"/>
    </row>
    <row r="28" spans="1:4" ht="12.75" customHeight="1">
      <c r="A28" s="10" t="s">
        <v>23</v>
      </c>
      <c r="B28" s="18"/>
      <c r="C28" s="10"/>
      <c r="D28" s="10"/>
    </row>
    <row r="29" spans="1:4" ht="12.75" customHeight="1">
      <c r="A29" s="7">
        <v>2305</v>
      </c>
      <c r="B29" s="19" t="s">
        <v>24</v>
      </c>
      <c r="C29" s="10"/>
      <c r="D29" s="10">
        <f>SUM(D30:D31)</f>
        <v>215</v>
      </c>
    </row>
    <row r="30" spans="1:4" ht="12.75" customHeight="1">
      <c r="A30" s="7"/>
      <c r="B30" s="27" t="s">
        <v>25</v>
      </c>
      <c r="C30" s="10"/>
      <c r="D30" s="12">
        <v>169</v>
      </c>
    </row>
    <row r="31" spans="1:4" ht="12.75" customHeight="1">
      <c r="A31" s="7"/>
      <c r="B31" s="88" t="s">
        <v>26</v>
      </c>
      <c r="C31" s="10"/>
      <c r="D31" s="12">
        <v>46</v>
      </c>
    </row>
    <row r="32" spans="1:4" ht="12.75" customHeight="1">
      <c r="A32" s="7">
        <v>2309</v>
      </c>
      <c r="B32" s="19" t="s">
        <v>27</v>
      </c>
      <c r="C32" s="10"/>
      <c r="D32" s="10">
        <f>SUM(D33:D34)</f>
        <v>278</v>
      </c>
    </row>
    <row r="33" spans="1:4" ht="12.75" customHeight="1">
      <c r="A33" s="7"/>
      <c r="B33" s="27" t="s">
        <v>25</v>
      </c>
      <c r="C33" s="10"/>
      <c r="D33" s="12">
        <v>219</v>
      </c>
    </row>
    <row r="34" spans="1:4" ht="12.75" customHeight="1">
      <c r="A34" s="7"/>
      <c r="B34" s="88" t="s">
        <v>26</v>
      </c>
      <c r="C34" s="10"/>
      <c r="D34" s="12">
        <v>59</v>
      </c>
    </row>
    <row r="35" spans="1:4" ht="12.75" customHeight="1">
      <c r="A35" s="7">
        <v>2310</v>
      </c>
      <c r="B35" s="19" t="s">
        <v>28</v>
      </c>
      <c r="C35" s="10"/>
      <c r="D35" s="10">
        <f>SUM(D36:D37)</f>
        <v>32</v>
      </c>
    </row>
    <row r="36" spans="1:4" ht="12.75" customHeight="1">
      <c r="A36" s="7"/>
      <c r="B36" s="27" t="s">
        <v>25</v>
      </c>
      <c r="C36" s="10"/>
      <c r="D36" s="12">
        <v>25</v>
      </c>
    </row>
    <row r="37" spans="1:4" ht="12.75" customHeight="1">
      <c r="A37" s="7"/>
      <c r="B37" s="88" t="s">
        <v>26</v>
      </c>
      <c r="C37" s="10"/>
      <c r="D37" s="12">
        <v>7</v>
      </c>
    </row>
    <row r="38" spans="1:4" ht="12.75" customHeight="1">
      <c r="A38" s="7">
        <v>2315</v>
      </c>
      <c r="B38" s="19" t="s">
        <v>29</v>
      </c>
      <c r="C38" s="10"/>
      <c r="D38" s="10">
        <f>SUM(D39:D40)</f>
        <v>381</v>
      </c>
    </row>
    <row r="39" spans="1:4" ht="12.75" customHeight="1">
      <c r="A39" s="7"/>
      <c r="B39" s="27" t="s">
        <v>25</v>
      </c>
      <c r="C39" s="10"/>
      <c r="D39" s="12">
        <v>300</v>
      </c>
    </row>
    <row r="40" spans="1:4" ht="12.75" customHeight="1">
      <c r="A40" s="7"/>
      <c r="B40" s="88" t="s">
        <v>26</v>
      </c>
      <c r="C40" s="10"/>
      <c r="D40" s="12">
        <v>81</v>
      </c>
    </row>
    <row r="41" spans="1:4" ht="12.75" customHeight="1">
      <c r="A41" s="7">
        <v>2325</v>
      </c>
      <c r="B41" s="19" t="s">
        <v>30</v>
      </c>
      <c r="C41" s="10"/>
      <c r="D41" s="10">
        <f>SUM(D42:D43)</f>
        <v>271</v>
      </c>
    </row>
    <row r="42" spans="1:4" ht="12.75" customHeight="1">
      <c r="A42" s="7"/>
      <c r="B42" s="27" t="s">
        <v>25</v>
      </c>
      <c r="C42" s="10"/>
      <c r="D42" s="12">
        <v>213</v>
      </c>
    </row>
    <row r="43" spans="1:4" ht="12.75" customHeight="1">
      <c r="A43" s="7"/>
      <c r="B43" s="89" t="s">
        <v>26</v>
      </c>
      <c r="C43" s="10"/>
      <c r="D43" s="12">
        <v>58</v>
      </c>
    </row>
    <row r="44" spans="1:4" ht="12.75" customHeight="1">
      <c r="A44" s="7">
        <v>2330</v>
      </c>
      <c r="B44" s="7" t="s">
        <v>31</v>
      </c>
      <c r="C44" s="10"/>
      <c r="D44" s="10">
        <f>SUM(D45:D46)</f>
        <v>125</v>
      </c>
    </row>
    <row r="45" spans="1:4" ht="12.75" customHeight="1">
      <c r="A45" s="7"/>
      <c r="B45" s="27" t="s">
        <v>25</v>
      </c>
      <c r="C45" s="10"/>
      <c r="D45" s="12">
        <v>98</v>
      </c>
    </row>
    <row r="46" spans="1:4" ht="12.75" customHeight="1">
      <c r="A46" s="7"/>
      <c r="B46" s="89" t="s">
        <v>26</v>
      </c>
      <c r="C46" s="10"/>
      <c r="D46" s="12">
        <v>27</v>
      </c>
    </row>
    <row r="47" spans="1:4" ht="12.75" customHeight="1">
      <c r="A47" s="7">
        <v>2335</v>
      </c>
      <c r="B47" s="19" t="s">
        <v>32</v>
      </c>
      <c r="C47" s="10"/>
      <c r="D47" s="10">
        <f>SUM(D48:D49)</f>
        <v>89</v>
      </c>
    </row>
    <row r="48" spans="1:4" ht="12.75" customHeight="1">
      <c r="A48" s="7"/>
      <c r="B48" s="27" t="s">
        <v>25</v>
      </c>
      <c r="C48" s="10"/>
      <c r="D48" s="12">
        <v>70</v>
      </c>
    </row>
    <row r="49" spans="1:4" ht="12.75" customHeight="1">
      <c r="A49" s="7"/>
      <c r="B49" s="88" t="s">
        <v>26</v>
      </c>
      <c r="C49" s="10"/>
      <c r="D49" s="12">
        <v>19</v>
      </c>
    </row>
    <row r="50" spans="1:4" ht="12.75" customHeight="1">
      <c r="A50" s="7">
        <v>2345</v>
      </c>
      <c r="B50" s="19" t="s">
        <v>33</v>
      </c>
      <c r="C50" s="10"/>
      <c r="D50" s="10">
        <f>SUM(D51:D52)</f>
        <v>72</v>
      </c>
    </row>
    <row r="51" spans="1:4" ht="12.75" customHeight="1">
      <c r="A51" s="7"/>
      <c r="B51" s="27" t="s">
        <v>25</v>
      </c>
      <c r="C51" s="10"/>
      <c r="D51" s="12">
        <v>57</v>
      </c>
    </row>
    <row r="52" spans="1:4" ht="12.75" customHeight="1">
      <c r="A52" s="7"/>
      <c r="B52" s="88" t="s">
        <v>26</v>
      </c>
      <c r="C52" s="10"/>
      <c r="D52" s="12">
        <v>15</v>
      </c>
    </row>
    <row r="53" spans="1:4" ht="12.75" customHeight="1">
      <c r="A53" s="7">
        <v>2360</v>
      </c>
      <c r="B53" s="19" t="s">
        <v>34</v>
      </c>
      <c r="C53" s="10"/>
      <c r="D53" s="10">
        <f>SUM(D54:D55)</f>
        <v>80</v>
      </c>
    </row>
    <row r="54" spans="1:4" ht="12.75" customHeight="1">
      <c r="A54" s="7"/>
      <c r="B54" s="27" t="s">
        <v>25</v>
      </c>
      <c r="C54" s="10"/>
      <c r="D54" s="12">
        <v>63</v>
      </c>
    </row>
    <row r="55" spans="1:4" ht="12.75" customHeight="1">
      <c r="A55" s="7"/>
      <c r="B55" s="89" t="s">
        <v>26</v>
      </c>
      <c r="C55" s="10"/>
      <c r="D55" s="12">
        <v>17</v>
      </c>
    </row>
    <row r="56" spans="1:4" ht="12.75" customHeight="1">
      <c r="A56" s="20">
        <v>2795</v>
      </c>
      <c r="B56" s="21" t="s">
        <v>35</v>
      </c>
      <c r="C56" s="10"/>
      <c r="D56" s="10">
        <f>SUM(D57:D58)</f>
        <v>1253</v>
      </c>
    </row>
    <row r="57" spans="1:4" ht="12.75" customHeight="1">
      <c r="A57" s="22"/>
      <c r="B57" s="27" t="s">
        <v>25</v>
      </c>
      <c r="C57" s="10"/>
      <c r="D57" s="12">
        <v>987</v>
      </c>
    </row>
    <row r="58" spans="1:4" ht="12.75" customHeight="1">
      <c r="A58" s="22"/>
      <c r="B58" s="89" t="s">
        <v>26</v>
      </c>
      <c r="C58" s="10"/>
      <c r="D58" s="12">
        <v>266</v>
      </c>
    </row>
    <row r="59" spans="1:4" ht="12.75" customHeight="1">
      <c r="A59" s="15">
        <v>2850</v>
      </c>
      <c r="B59" s="19" t="s">
        <v>36</v>
      </c>
      <c r="C59" s="23"/>
      <c r="D59" s="23">
        <f>SUM(D60:D61)</f>
        <v>1115</v>
      </c>
    </row>
    <row r="60" spans="1:4" ht="12.75" customHeight="1">
      <c r="A60" s="15"/>
      <c r="B60" s="27" t="s">
        <v>25</v>
      </c>
      <c r="C60" s="7"/>
      <c r="D60" s="12">
        <v>878</v>
      </c>
    </row>
    <row r="61" spans="1:4" ht="12.75" customHeight="1">
      <c r="A61" s="15"/>
      <c r="B61" s="88" t="s">
        <v>26</v>
      </c>
      <c r="C61" s="7"/>
      <c r="D61" s="12">
        <v>237</v>
      </c>
    </row>
    <row r="62" spans="1:4" s="25" customFormat="1" ht="12.75" customHeight="1">
      <c r="A62" s="24">
        <v>2875</v>
      </c>
      <c r="B62" s="21" t="s">
        <v>37</v>
      </c>
      <c r="C62" s="23"/>
      <c r="D62" s="23">
        <f>SUM(D63:D64)</f>
        <v>1872</v>
      </c>
    </row>
    <row r="63" spans="1:4" ht="12.75" customHeight="1">
      <c r="A63" s="15"/>
      <c r="B63" s="12" t="s">
        <v>25</v>
      </c>
      <c r="C63" s="7"/>
      <c r="D63" s="12">
        <v>1474</v>
      </c>
    </row>
    <row r="64" spans="1:4" ht="12.75" customHeight="1">
      <c r="A64" s="15"/>
      <c r="B64" s="89" t="s">
        <v>26</v>
      </c>
      <c r="C64" s="7"/>
      <c r="D64" s="12">
        <v>398</v>
      </c>
    </row>
    <row r="65" spans="1:4" ht="12.75" customHeight="1">
      <c r="A65" s="26">
        <v>2985</v>
      </c>
      <c r="B65" s="21" t="s">
        <v>38</v>
      </c>
      <c r="C65" s="23"/>
      <c r="D65" s="23">
        <f>SUM(D66:D67)</f>
        <v>155</v>
      </c>
    </row>
    <row r="66" spans="1:4" ht="12.75" customHeight="1">
      <c r="A66" s="15"/>
      <c r="B66" s="27" t="s">
        <v>25</v>
      </c>
      <c r="C66" s="7"/>
      <c r="D66" s="12">
        <v>122</v>
      </c>
    </row>
    <row r="67" spans="1:4" ht="12.75" customHeight="1">
      <c r="A67" s="15"/>
      <c r="B67" s="88" t="s">
        <v>26</v>
      </c>
      <c r="C67" s="7"/>
      <c r="D67" s="12">
        <v>33</v>
      </c>
    </row>
    <row r="68" spans="1:4" ht="12.75" customHeight="1">
      <c r="A68" s="10" t="s">
        <v>39</v>
      </c>
      <c r="B68" s="27"/>
      <c r="C68" s="23"/>
      <c r="D68" s="23">
        <f>D29+D32+D35+D38+D41+D44+D47+D50+D53+D56+D59+D62+D65</f>
        <v>5938</v>
      </c>
    </row>
    <row r="69" spans="1:4" ht="12.75" customHeight="1">
      <c r="A69" s="10" t="s">
        <v>40</v>
      </c>
      <c r="B69" s="7"/>
      <c r="C69" s="10"/>
      <c r="D69" s="10"/>
    </row>
    <row r="70" spans="1:4" ht="12.75" customHeight="1">
      <c r="A70" s="28">
        <v>3021</v>
      </c>
      <c r="B70" s="29" t="s">
        <v>41</v>
      </c>
      <c r="C70" s="10"/>
      <c r="D70" s="10"/>
    </row>
    <row r="71" spans="1:4" ht="12.75" customHeight="1">
      <c r="A71" s="30"/>
      <c r="B71" s="12" t="s">
        <v>25</v>
      </c>
      <c r="C71" s="10"/>
      <c r="D71" s="12">
        <v>886</v>
      </c>
    </row>
    <row r="72" spans="1:4" ht="12.75" customHeight="1">
      <c r="A72" s="30"/>
      <c r="B72" s="89" t="s">
        <v>26</v>
      </c>
      <c r="C72" s="10"/>
      <c r="D72" s="12">
        <v>239</v>
      </c>
    </row>
    <row r="73" spans="1:4" ht="12.75" customHeight="1">
      <c r="A73" s="10" t="s">
        <v>42</v>
      </c>
      <c r="B73" s="16"/>
      <c r="C73" s="10"/>
      <c r="D73" s="10">
        <f>SUM(D71:D72)</f>
        <v>1125</v>
      </c>
    </row>
    <row r="74" spans="1:4" ht="12.75" customHeight="1">
      <c r="A74" s="10"/>
      <c r="B74" s="16"/>
      <c r="C74" s="10"/>
      <c r="D74" s="10"/>
    </row>
    <row r="75" spans="1:4" ht="12.75" customHeight="1">
      <c r="A75" s="10" t="s">
        <v>43</v>
      </c>
      <c r="B75" s="16"/>
      <c r="C75" s="10"/>
      <c r="D75" s="10"/>
    </row>
    <row r="76" spans="1:4" ht="12.75" customHeight="1">
      <c r="A76" s="7">
        <v>3030</v>
      </c>
      <c r="B76" s="16" t="s">
        <v>44</v>
      </c>
      <c r="C76" s="10"/>
      <c r="D76" s="10"/>
    </row>
    <row r="77" spans="1:4" ht="12.75" customHeight="1">
      <c r="A77" s="10"/>
      <c r="B77" s="14" t="s">
        <v>25</v>
      </c>
      <c r="C77" s="10"/>
      <c r="D77" s="12">
        <v>317</v>
      </c>
    </row>
    <row r="78" spans="1:4" ht="12.75" customHeight="1">
      <c r="A78" s="10"/>
      <c r="B78" s="89" t="s">
        <v>26</v>
      </c>
      <c r="C78" s="10"/>
      <c r="D78" s="12">
        <v>85</v>
      </c>
    </row>
    <row r="79" spans="1:4" ht="12.75" customHeight="1">
      <c r="A79" s="10" t="s">
        <v>45</v>
      </c>
      <c r="B79" s="16"/>
      <c r="C79" s="10"/>
      <c r="D79" s="10">
        <f>SUM(D77:D78)</f>
        <v>402</v>
      </c>
    </row>
    <row r="80" spans="1:4" ht="12.75" customHeight="1">
      <c r="A80" s="6"/>
      <c r="B80" s="18"/>
      <c r="C80" s="10"/>
      <c r="D80" s="10"/>
    </row>
    <row r="81" spans="1:4" ht="12.75" customHeight="1">
      <c r="A81" s="6" t="s">
        <v>46</v>
      </c>
      <c r="B81" s="18"/>
      <c r="C81" s="17"/>
      <c r="D81" s="31"/>
    </row>
    <row r="82" spans="1:4" ht="12.75" customHeight="1">
      <c r="A82" s="32">
        <v>3303</v>
      </c>
      <c r="B82" s="33" t="s">
        <v>47</v>
      </c>
      <c r="C82" s="7"/>
      <c r="D82" s="34">
        <v>4555</v>
      </c>
    </row>
    <row r="83" spans="1:4" ht="12.75" customHeight="1">
      <c r="A83" s="32">
        <v>3304</v>
      </c>
      <c r="B83" s="33" t="s">
        <v>48</v>
      </c>
      <c r="C83" s="7"/>
      <c r="D83" s="34">
        <v>1705</v>
      </c>
    </row>
    <row r="84" spans="1:4" ht="12.75" customHeight="1">
      <c r="A84" s="32">
        <v>3308</v>
      </c>
      <c r="B84" s="35" t="s">
        <v>49</v>
      </c>
      <c r="C84" s="7"/>
      <c r="D84" s="34">
        <v>7382</v>
      </c>
    </row>
    <row r="85" spans="1:4" ht="12.75" customHeight="1">
      <c r="A85" s="32">
        <v>3309</v>
      </c>
      <c r="B85" s="33" t="s">
        <v>50</v>
      </c>
      <c r="C85" s="7"/>
      <c r="D85" s="34">
        <v>2922</v>
      </c>
    </row>
    <row r="86" spans="1:4" ht="12.75" customHeight="1">
      <c r="A86" s="36">
        <v>3315</v>
      </c>
      <c r="B86" s="35" t="s">
        <v>51</v>
      </c>
      <c r="C86" s="7"/>
      <c r="D86" s="7">
        <v>10206</v>
      </c>
    </row>
    <row r="87" spans="1:4" ht="12.75" customHeight="1">
      <c r="A87" s="36">
        <v>3316</v>
      </c>
      <c r="B87" s="37" t="s">
        <v>52</v>
      </c>
      <c r="C87" s="7"/>
      <c r="D87" s="7">
        <v>200</v>
      </c>
    </row>
    <row r="88" spans="1:4" ht="12.75" customHeight="1">
      <c r="A88" s="38">
        <v>3318</v>
      </c>
      <c r="B88" s="39" t="s">
        <v>53</v>
      </c>
      <c r="C88" s="7"/>
      <c r="D88" s="40">
        <v>1521</v>
      </c>
    </row>
    <row r="89" spans="1:4" ht="12.75" customHeight="1">
      <c r="A89" s="32">
        <v>3357</v>
      </c>
      <c r="B89" s="41" t="s">
        <v>54</v>
      </c>
      <c r="C89" s="7"/>
      <c r="D89" s="40">
        <v>1150</v>
      </c>
    </row>
    <row r="90" spans="1:4" ht="12.75" customHeight="1">
      <c r="A90" s="6" t="s">
        <v>55</v>
      </c>
      <c r="B90" s="42"/>
      <c r="C90" s="43"/>
      <c r="D90" s="43">
        <f>SUM(D82:D89)</f>
        <v>29641</v>
      </c>
    </row>
    <row r="91" spans="1:4" ht="12.75" customHeight="1">
      <c r="A91" s="6"/>
      <c r="B91" s="42"/>
      <c r="C91" s="43"/>
      <c r="D91" s="43"/>
    </row>
    <row r="92" spans="1:4" ht="12.75" customHeight="1">
      <c r="A92" s="6" t="s">
        <v>56</v>
      </c>
      <c r="B92" s="44"/>
      <c r="C92" s="43"/>
      <c r="D92" s="43"/>
    </row>
    <row r="93" spans="1:4" ht="12.75" customHeight="1">
      <c r="A93" s="45">
        <v>6110</v>
      </c>
      <c r="B93" s="46" t="s">
        <v>57</v>
      </c>
      <c r="C93" s="43"/>
      <c r="D93" s="40">
        <v>117619</v>
      </c>
    </row>
    <row r="94" spans="1:4" ht="12.75" customHeight="1">
      <c r="A94" s="6" t="s">
        <v>58</v>
      </c>
      <c r="B94" s="46"/>
      <c r="C94" s="43"/>
      <c r="D94" s="43">
        <f>SUM(D93)</f>
        <v>117619</v>
      </c>
    </row>
    <row r="95" spans="1:4" ht="12.75" customHeight="1">
      <c r="A95" s="6"/>
      <c r="B95" s="42"/>
      <c r="C95" s="43"/>
      <c r="D95" s="43"/>
    </row>
    <row r="96" spans="1:4" ht="12.75" customHeight="1">
      <c r="A96" s="47" t="s">
        <v>59</v>
      </c>
      <c r="B96" s="17"/>
      <c r="C96" s="10">
        <f>SUM(C26)</f>
        <v>154725</v>
      </c>
      <c r="D96" s="10">
        <f>SUM(D90+D79+D73+D68+D94)</f>
        <v>154725</v>
      </c>
    </row>
    <row r="97" spans="1:4" ht="12.75" customHeight="1">
      <c r="A97" s="47"/>
      <c r="B97" s="74"/>
      <c r="C97" s="10"/>
      <c r="D97" s="10"/>
    </row>
    <row r="98" spans="1:4" ht="12.75" customHeight="1">
      <c r="A98" s="48" t="s">
        <v>60</v>
      </c>
      <c r="B98" s="49"/>
      <c r="C98" s="50"/>
      <c r="D98" s="51"/>
    </row>
    <row r="99" spans="1:4" ht="12.75" customHeight="1">
      <c r="A99" s="48"/>
      <c r="B99" s="75"/>
      <c r="C99" s="50"/>
      <c r="D99" s="51"/>
    </row>
    <row r="100" spans="1:4" ht="12.75" customHeight="1">
      <c r="A100" s="6" t="s">
        <v>7</v>
      </c>
      <c r="B100" s="52"/>
      <c r="C100" s="50"/>
      <c r="D100" s="51"/>
    </row>
    <row r="101" spans="1:4" ht="12.75" customHeight="1">
      <c r="A101" s="53">
        <v>1041</v>
      </c>
      <c r="B101" s="86" t="s">
        <v>87</v>
      </c>
      <c r="C101" s="87">
        <v>92413</v>
      </c>
      <c r="D101" s="51"/>
    </row>
    <row r="102" spans="1:4" ht="12.75" customHeight="1">
      <c r="A102" s="53">
        <v>1042</v>
      </c>
      <c r="B102" s="86" t="s">
        <v>88</v>
      </c>
      <c r="C102" s="87">
        <v>54675</v>
      </c>
      <c r="D102" s="51"/>
    </row>
    <row r="103" spans="1:4" ht="12.75" customHeight="1">
      <c r="A103" s="53">
        <v>1051</v>
      </c>
      <c r="B103" s="86" t="s">
        <v>202</v>
      </c>
      <c r="C103" s="87">
        <v>122786</v>
      </c>
      <c r="D103" s="51"/>
    </row>
    <row r="104" spans="1:4" ht="12.75" customHeight="1">
      <c r="A104" s="53">
        <v>1052</v>
      </c>
      <c r="B104" s="86" t="s">
        <v>90</v>
      </c>
      <c r="C104" s="87">
        <v>6774</v>
      </c>
      <c r="D104" s="51"/>
    </row>
    <row r="105" spans="1:4" ht="12.75" customHeight="1">
      <c r="A105" s="53">
        <v>1053</v>
      </c>
      <c r="B105" s="86" t="s">
        <v>91</v>
      </c>
      <c r="C105" s="87">
        <v>11846</v>
      </c>
      <c r="D105" s="51"/>
    </row>
    <row r="106" spans="1:4" ht="12.75" customHeight="1">
      <c r="A106" s="53">
        <v>1071</v>
      </c>
      <c r="B106" s="86" t="s">
        <v>92</v>
      </c>
      <c r="C106" s="87">
        <v>1062</v>
      </c>
      <c r="D106" s="51"/>
    </row>
    <row r="107" spans="1:4" ht="12.75" customHeight="1">
      <c r="A107" s="53">
        <v>1073</v>
      </c>
      <c r="B107" s="86" t="s">
        <v>93</v>
      </c>
      <c r="C107" s="87">
        <v>150</v>
      </c>
      <c r="D107" s="51"/>
    </row>
    <row r="108" spans="1:4" ht="12.75" customHeight="1">
      <c r="A108" s="53">
        <v>1074</v>
      </c>
      <c r="B108" s="86" t="s">
        <v>105</v>
      </c>
      <c r="C108" s="87">
        <v>345</v>
      </c>
      <c r="D108" s="51"/>
    </row>
    <row r="109" spans="1:4" ht="12.75" customHeight="1">
      <c r="A109" s="53">
        <v>1075</v>
      </c>
      <c r="B109" s="86" t="s">
        <v>94</v>
      </c>
      <c r="C109" s="87">
        <v>7317</v>
      </c>
      <c r="D109" s="51"/>
    </row>
    <row r="110" spans="1:4" ht="12.75" customHeight="1">
      <c r="A110" s="53">
        <v>1076</v>
      </c>
      <c r="B110" s="86" t="s">
        <v>95</v>
      </c>
      <c r="C110" s="87">
        <v>8147</v>
      </c>
      <c r="D110" s="51"/>
    </row>
    <row r="111" spans="1:4" ht="12.75" customHeight="1">
      <c r="A111" s="53">
        <v>1078</v>
      </c>
      <c r="B111" s="86" t="s">
        <v>186</v>
      </c>
      <c r="C111" s="87">
        <v>-1903</v>
      </c>
      <c r="D111" s="51"/>
    </row>
    <row r="112" spans="1:4" ht="12.75" customHeight="1">
      <c r="A112" s="53">
        <v>1080</v>
      </c>
      <c r="B112" s="86" t="s">
        <v>187</v>
      </c>
      <c r="C112" s="87">
        <v>-3346</v>
      </c>
      <c r="D112" s="51"/>
    </row>
    <row r="113" spans="1:4" ht="12.75" customHeight="1">
      <c r="A113" s="53">
        <v>1081</v>
      </c>
      <c r="B113" s="86" t="s">
        <v>188</v>
      </c>
      <c r="C113" s="87">
        <v>696</v>
      </c>
      <c r="D113" s="51"/>
    </row>
    <row r="114" spans="1:4" ht="12.75" customHeight="1">
      <c r="A114" s="53">
        <v>1082</v>
      </c>
      <c r="B114" s="86" t="s">
        <v>96</v>
      </c>
      <c r="C114" s="87">
        <v>-12519</v>
      </c>
      <c r="D114" s="51"/>
    </row>
    <row r="115" spans="1:4" ht="12.75" customHeight="1">
      <c r="A115" s="53">
        <v>1077</v>
      </c>
      <c r="B115" s="86" t="s">
        <v>97</v>
      </c>
      <c r="C115" s="87">
        <v>-16020</v>
      </c>
      <c r="D115" s="51"/>
    </row>
    <row r="116" spans="1:4" ht="12.75" customHeight="1">
      <c r="A116" s="53">
        <v>1091</v>
      </c>
      <c r="B116" s="86" t="s">
        <v>104</v>
      </c>
      <c r="C116" s="87">
        <v>-18733</v>
      </c>
      <c r="D116" s="51"/>
    </row>
    <row r="117" spans="1:4" ht="12.75" customHeight="1">
      <c r="A117" s="53">
        <v>1092</v>
      </c>
      <c r="B117" s="86" t="s">
        <v>111</v>
      </c>
      <c r="C117" s="87">
        <v>5861</v>
      </c>
      <c r="D117" s="51"/>
    </row>
    <row r="118" spans="1:4" ht="12.75" customHeight="1">
      <c r="A118" s="53">
        <v>1093</v>
      </c>
      <c r="B118" s="86" t="s">
        <v>120</v>
      </c>
      <c r="C118" s="87">
        <v>-8182</v>
      </c>
      <c r="D118" s="51"/>
    </row>
    <row r="119" spans="1:4" ht="12.75" customHeight="1">
      <c r="A119" s="102">
        <v>1095</v>
      </c>
      <c r="B119" s="103" t="s">
        <v>98</v>
      </c>
      <c r="C119" s="95">
        <v>-41218</v>
      </c>
      <c r="D119" s="51"/>
    </row>
    <row r="120" spans="1:4" ht="12.75" customHeight="1">
      <c r="A120" s="102">
        <v>1096</v>
      </c>
      <c r="B120" s="103" t="s">
        <v>99</v>
      </c>
      <c r="C120" s="95">
        <v>-34712</v>
      </c>
      <c r="D120" s="51"/>
    </row>
    <row r="121" spans="1:4" ht="12.75" customHeight="1">
      <c r="A121" s="102">
        <v>1097</v>
      </c>
      <c r="B121" s="103" t="s">
        <v>100</v>
      </c>
      <c r="C121" s="95">
        <v>-2837</v>
      </c>
      <c r="D121" s="51"/>
    </row>
    <row r="122" spans="1:4" ht="12.75" customHeight="1">
      <c r="A122" s="102">
        <v>1101</v>
      </c>
      <c r="B122" s="103" t="s">
        <v>107</v>
      </c>
      <c r="C122" s="95">
        <v>773</v>
      </c>
      <c r="D122" s="51"/>
    </row>
    <row r="123" spans="1:4" ht="12.75" customHeight="1">
      <c r="A123" s="102">
        <v>1102</v>
      </c>
      <c r="B123" s="103" t="s">
        <v>106</v>
      </c>
      <c r="C123" s="95">
        <v>-15089</v>
      </c>
      <c r="D123" s="51"/>
    </row>
    <row r="124" spans="1:4" ht="12.75" customHeight="1">
      <c r="A124" s="102">
        <v>1103</v>
      </c>
      <c r="B124" s="103" t="s">
        <v>108</v>
      </c>
      <c r="C124" s="95">
        <v>20359</v>
      </c>
      <c r="D124" s="51"/>
    </row>
    <row r="125" spans="1:4" ht="12.75" customHeight="1">
      <c r="A125" s="102">
        <v>1122</v>
      </c>
      <c r="B125" s="103" t="s">
        <v>109</v>
      </c>
      <c r="C125" s="95">
        <v>-23328</v>
      </c>
      <c r="D125" s="51"/>
    </row>
    <row r="126" spans="1:4" ht="12.75" customHeight="1">
      <c r="A126" s="102">
        <v>1123</v>
      </c>
      <c r="B126" s="103" t="s">
        <v>110</v>
      </c>
      <c r="C126" s="95">
        <v>9261</v>
      </c>
      <c r="D126" s="51"/>
    </row>
    <row r="127" spans="1:4" ht="12.75" customHeight="1">
      <c r="A127" s="102">
        <v>1141</v>
      </c>
      <c r="B127" s="103" t="s">
        <v>112</v>
      </c>
      <c r="C127" s="95">
        <v>17204</v>
      </c>
      <c r="D127" s="51"/>
    </row>
    <row r="128" spans="1:4" ht="12.75" customHeight="1">
      <c r="A128" s="102">
        <v>1150</v>
      </c>
      <c r="B128" s="103" t="s">
        <v>217</v>
      </c>
      <c r="C128" s="95">
        <v>7393</v>
      </c>
      <c r="D128" s="51"/>
    </row>
    <row r="129" spans="1:4" ht="12.75" customHeight="1">
      <c r="A129" s="102">
        <v>1172</v>
      </c>
      <c r="B129" s="103" t="s">
        <v>113</v>
      </c>
      <c r="C129" s="95">
        <v>-6936</v>
      </c>
      <c r="D129" s="51"/>
    </row>
    <row r="130" spans="1:4" ht="12.75" customHeight="1">
      <c r="A130" s="102">
        <v>1174</v>
      </c>
      <c r="B130" s="104" t="s">
        <v>204</v>
      </c>
      <c r="C130" s="95">
        <v>-172794</v>
      </c>
      <c r="D130" s="51"/>
    </row>
    <row r="131" spans="1:4" ht="12.75" customHeight="1">
      <c r="A131" s="102">
        <v>1176</v>
      </c>
      <c r="B131" s="105" t="s">
        <v>114</v>
      </c>
      <c r="C131" s="105">
        <v>291</v>
      </c>
      <c r="D131" s="51"/>
    </row>
    <row r="132" spans="1:4" ht="12.75" customHeight="1">
      <c r="A132" s="53">
        <v>1182</v>
      </c>
      <c r="B132" s="86" t="s">
        <v>103</v>
      </c>
      <c r="C132" s="87">
        <v>-377854</v>
      </c>
      <c r="D132" s="51"/>
    </row>
    <row r="133" spans="1:4" ht="12.75" customHeight="1">
      <c r="A133" s="53">
        <v>1181</v>
      </c>
      <c r="B133" s="86" t="s">
        <v>189</v>
      </c>
      <c r="C133" s="87">
        <v>-590535</v>
      </c>
      <c r="D133" s="51"/>
    </row>
    <row r="134" spans="1:4" ht="12.75" customHeight="1">
      <c r="A134" s="53">
        <v>1185</v>
      </c>
      <c r="B134" s="86" t="s">
        <v>115</v>
      </c>
      <c r="C134" s="87">
        <v>4158</v>
      </c>
      <c r="D134" s="51"/>
    </row>
    <row r="135" spans="1:4" ht="12.75" customHeight="1">
      <c r="A135" s="53">
        <v>1193</v>
      </c>
      <c r="B135" s="86" t="s">
        <v>101</v>
      </c>
      <c r="C135" s="87">
        <v>-129000</v>
      </c>
      <c r="D135" s="51"/>
    </row>
    <row r="136" spans="1:4" ht="12.75" customHeight="1">
      <c r="A136" s="53">
        <v>1194</v>
      </c>
      <c r="B136" s="86" t="s">
        <v>102</v>
      </c>
      <c r="C136" s="87">
        <v>-52108</v>
      </c>
      <c r="D136" s="51"/>
    </row>
    <row r="137" spans="1:4" ht="12.75" customHeight="1">
      <c r="A137" s="53">
        <v>1195</v>
      </c>
      <c r="B137" s="90" t="s">
        <v>116</v>
      </c>
      <c r="C137" s="87">
        <v>67683</v>
      </c>
      <c r="D137" s="51"/>
    </row>
    <row r="138" spans="1:4" ht="12.75" customHeight="1">
      <c r="A138" s="53">
        <v>1201</v>
      </c>
      <c r="B138" s="90" t="s">
        <v>117</v>
      </c>
      <c r="C138" s="87">
        <v>29</v>
      </c>
      <c r="D138" s="51"/>
    </row>
    <row r="139" spans="1:4" ht="12.75" customHeight="1">
      <c r="A139" s="53">
        <v>1202</v>
      </c>
      <c r="B139" s="90" t="s">
        <v>118</v>
      </c>
      <c r="C139" s="87">
        <v>-16495</v>
      </c>
      <c r="D139" s="51"/>
    </row>
    <row r="140" spans="1:4" ht="12.75" customHeight="1">
      <c r="A140" s="53">
        <v>1203</v>
      </c>
      <c r="B140" s="90" t="s">
        <v>119</v>
      </c>
      <c r="C140" s="87">
        <v>-10607</v>
      </c>
      <c r="D140" s="51"/>
    </row>
    <row r="141" spans="1:4" ht="12.75" customHeight="1">
      <c r="A141" s="53">
        <v>1216</v>
      </c>
      <c r="B141" s="90" t="s">
        <v>198</v>
      </c>
      <c r="C141" s="87">
        <v>38195</v>
      </c>
      <c r="D141" s="51"/>
    </row>
    <row r="142" spans="1:4" ht="12.75" customHeight="1">
      <c r="A142" s="53">
        <v>1231</v>
      </c>
      <c r="B142" s="90" t="s">
        <v>18</v>
      </c>
      <c r="C142" s="87">
        <v>201</v>
      </c>
      <c r="D142" s="51"/>
    </row>
    <row r="143" spans="1:4" ht="12.75" customHeight="1">
      <c r="A143" s="53">
        <v>1241</v>
      </c>
      <c r="B143" s="90" t="s">
        <v>120</v>
      </c>
      <c r="C143" s="87">
        <v>867</v>
      </c>
      <c r="D143" s="51"/>
    </row>
    <row r="144" spans="1:4" ht="12.75" customHeight="1">
      <c r="A144" s="53">
        <v>1242</v>
      </c>
      <c r="B144" s="90" t="s">
        <v>121</v>
      </c>
      <c r="C144" s="87">
        <v>342</v>
      </c>
      <c r="D144" s="51"/>
    </row>
    <row r="145" spans="1:4" ht="12.75" customHeight="1">
      <c r="A145" s="53">
        <v>1250</v>
      </c>
      <c r="B145" s="90" t="s">
        <v>66</v>
      </c>
      <c r="C145" s="87">
        <v>2137</v>
      </c>
      <c r="D145" s="51"/>
    </row>
    <row r="146" spans="1:4" ht="12.75" customHeight="1">
      <c r="A146" s="53">
        <v>1260</v>
      </c>
      <c r="B146" s="90" t="s">
        <v>69</v>
      </c>
      <c r="C146" s="87">
        <v>729</v>
      </c>
      <c r="D146" s="51"/>
    </row>
    <row r="147" spans="1:4" ht="12.75" customHeight="1">
      <c r="A147" s="53">
        <v>1262</v>
      </c>
      <c r="B147" s="90" t="s">
        <v>122</v>
      </c>
      <c r="C147" s="87">
        <v>-158</v>
      </c>
      <c r="D147" s="51"/>
    </row>
    <row r="148" spans="1:4" ht="12.75" customHeight="1">
      <c r="A148" s="53">
        <v>1270</v>
      </c>
      <c r="B148" s="90" t="s">
        <v>70</v>
      </c>
      <c r="C148" s="87">
        <v>269</v>
      </c>
      <c r="D148" s="51"/>
    </row>
    <row r="149" spans="1:4" ht="12.75" customHeight="1">
      <c r="A149" s="53">
        <v>1290</v>
      </c>
      <c r="B149" s="90" t="s">
        <v>123</v>
      </c>
      <c r="C149" s="87">
        <v>286</v>
      </c>
      <c r="D149" s="51"/>
    </row>
    <row r="150" spans="1:4" ht="12.75" customHeight="1">
      <c r="A150" s="53">
        <v>1311</v>
      </c>
      <c r="B150" s="90" t="s">
        <v>120</v>
      </c>
      <c r="C150" s="87">
        <v>39</v>
      </c>
      <c r="D150" s="51"/>
    </row>
    <row r="151" spans="1:4" ht="12.75" customHeight="1">
      <c r="A151" s="53">
        <v>1312</v>
      </c>
      <c r="B151" s="90" t="s">
        <v>121</v>
      </c>
      <c r="C151" s="87">
        <v>53</v>
      </c>
      <c r="D151" s="51"/>
    </row>
    <row r="152" spans="1:4" ht="12.75" customHeight="1">
      <c r="A152" s="53">
        <v>1320</v>
      </c>
      <c r="B152" s="90" t="s">
        <v>66</v>
      </c>
      <c r="C152" s="87">
        <v>16</v>
      </c>
      <c r="D152" s="51"/>
    </row>
    <row r="153" spans="1:4" ht="12.75" customHeight="1">
      <c r="A153" s="53">
        <v>1322</v>
      </c>
      <c r="B153" s="90" t="s">
        <v>69</v>
      </c>
      <c r="C153" s="87">
        <v>28</v>
      </c>
      <c r="D153" s="51"/>
    </row>
    <row r="154" spans="1:4" ht="12.75" customHeight="1">
      <c r="A154" s="53">
        <v>1324</v>
      </c>
      <c r="B154" s="90" t="s">
        <v>122</v>
      </c>
      <c r="C154" s="87">
        <v>123</v>
      </c>
      <c r="D154" s="51"/>
    </row>
    <row r="155" spans="1:4" ht="12.75" customHeight="1">
      <c r="A155" s="53">
        <v>1325</v>
      </c>
      <c r="B155" s="90" t="s">
        <v>70</v>
      </c>
      <c r="C155" s="87">
        <v>333</v>
      </c>
      <c r="D155" s="51"/>
    </row>
    <row r="156" spans="1:5" ht="12.75" customHeight="1">
      <c r="A156" s="53">
        <v>1401</v>
      </c>
      <c r="B156" s="35" t="s">
        <v>61</v>
      </c>
      <c r="C156" s="50">
        <f>SUM(C157:C165)</f>
        <v>16921</v>
      </c>
      <c r="D156" s="51"/>
      <c r="E156" s="25"/>
    </row>
    <row r="157" spans="1:5" ht="12.75" customHeight="1">
      <c r="A157" s="53"/>
      <c r="B157" s="69" t="s">
        <v>28</v>
      </c>
      <c r="C157" s="71">
        <v>100</v>
      </c>
      <c r="D157" s="51"/>
      <c r="E157" s="25"/>
    </row>
    <row r="158" spans="1:5" ht="12.75" customHeight="1">
      <c r="A158" s="53"/>
      <c r="B158" s="69" t="s">
        <v>34</v>
      </c>
      <c r="C158" s="71">
        <v>100</v>
      </c>
      <c r="D158" s="51"/>
      <c r="E158" s="25"/>
    </row>
    <row r="159" spans="1:5" ht="12.75" customHeight="1">
      <c r="A159" s="53"/>
      <c r="B159" s="69" t="s">
        <v>32</v>
      </c>
      <c r="C159" s="71">
        <v>100</v>
      </c>
      <c r="D159" s="51"/>
      <c r="E159" s="25"/>
    </row>
    <row r="160" spans="1:5" ht="12.75" customHeight="1">
      <c r="A160" s="53"/>
      <c r="B160" s="69" t="s">
        <v>31</v>
      </c>
      <c r="C160" s="71">
        <v>100</v>
      </c>
      <c r="D160" s="51"/>
      <c r="E160" s="25"/>
    </row>
    <row r="161" spans="1:5" ht="12.75" customHeight="1">
      <c r="A161" s="53"/>
      <c r="B161" s="69" t="s">
        <v>33</v>
      </c>
      <c r="C161" s="71">
        <v>100</v>
      </c>
      <c r="D161" s="51"/>
      <c r="E161" s="25"/>
    </row>
    <row r="162" spans="1:5" ht="12.75" customHeight="1">
      <c r="A162" s="53"/>
      <c r="B162" s="69" t="s">
        <v>27</v>
      </c>
      <c r="C162" s="71">
        <v>130</v>
      </c>
      <c r="D162" s="51"/>
      <c r="E162" s="25"/>
    </row>
    <row r="163" spans="1:5" ht="12.75" customHeight="1">
      <c r="A163" s="53"/>
      <c r="B163" s="69" t="s">
        <v>29</v>
      </c>
      <c r="C163" s="71">
        <v>140</v>
      </c>
      <c r="D163" s="51"/>
      <c r="E163" s="25"/>
    </row>
    <row r="164" spans="1:5" ht="12.75" customHeight="1">
      <c r="A164" s="53"/>
      <c r="B164" s="69" t="s">
        <v>62</v>
      </c>
      <c r="C164" s="71">
        <f>1734+750</f>
        <v>2484</v>
      </c>
      <c r="D164" s="51"/>
      <c r="E164" s="25"/>
    </row>
    <row r="165" spans="1:5" ht="12.75" customHeight="1">
      <c r="A165" s="53"/>
      <c r="B165" s="69" t="s">
        <v>63</v>
      </c>
      <c r="C165" s="71">
        <v>13667</v>
      </c>
      <c r="D165" s="54"/>
      <c r="E165" s="25"/>
    </row>
    <row r="166" spans="1:5" ht="12.75" customHeight="1">
      <c r="A166" s="53">
        <v>1411</v>
      </c>
      <c r="B166" s="55" t="s">
        <v>64</v>
      </c>
      <c r="C166" s="56">
        <f>SUM(C167:C169)</f>
        <v>14190</v>
      </c>
      <c r="D166" s="54"/>
      <c r="E166" s="25"/>
    </row>
    <row r="167" spans="1:5" ht="12.75" customHeight="1">
      <c r="A167" s="53"/>
      <c r="B167" s="69" t="s">
        <v>31</v>
      </c>
      <c r="C167" s="106">
        <v>-674</v>
      </c>
      <c r="D167" s="54"/>
      <c r="E167" s="25"/>
    </row>
    <row r="168" spans="1:5" ht="12.75" customHeight="1">
      <c r="A168" s="53"/>
      <c r="B168" s="69" t="s">
        <v>65</v>
      </c>
      <c r="C168" s="71">
        <v>7000</v>
      </c>
      <c r="D168" s="54"/>
      <c r="E168" s="25"/>
    </row>
    <row r="169" spans="1:5" ht="12.75" customHeight="1">
      <c r="A169" s="53"/>
      <c r="B169" s="69" t="s">
        <v>63</v>
      </c>
      <c r="C169" s="71">
        <v>7864</v>
      </c>
      <c r="D169" s="54"/>
      <c r="E169" s="25"/>
    </row>
    <row r="170" spans="1:5" ht="12.75" customHeight="1">
      <c r="A170" s="53">
        <v>1412</v>
      </c>
      <c r="B170" s="67" t="s">
        <v>121</v>
      </c>
      <c r="C170" s="96">
        <f>SUM(C171)</f>
        <v>-473</v>
      </c>
      <c r="D170" s="54"/>
      <c r="E170" s="25"/>
    </row>
    <row r="171" spans="1:5" ht="12.75" customHeight="1">
      <c r="A171" s="53"/>
      <c r="B171" s="69" t="s">
        <v>31</v>
      </c>
      <c r="C171" s="71">
        <v>-473</v>
      </c>
      <c r="D171" s="54"/>
      <c r="E171" s="25"/>
    </row>
    <row r="172" spans="1:5" ht="12.75" customHeight="1">
      <c r="A172" s="53">
        <v>1420</v>
      </c>
      <c r="B172" s="69" t="s">
        <v>66</v>
      </c>
      <c r="C172" s="70">
        <f>C173+C174</f>
        <v>7397</v>
      </c>
      <c r="D172" s="54"/>
      <c r="E172" s="25"/>
    </row>
    <row r="173" spans="1:5" ht="12.75" customHeight="1">
      <c r="A173" s="53"/>
      <c r="B173" s="69" t="s">
        <v>65</v>
      </c>
      <c r="C173" s="71">
        <v>5000</v>
      </c>
      <c r="D173" s="54"/>
      <c r="E173" s="25"/>
    </row>
    <row r="174" spans="1:5" ht="12.75" customHeight="1">
      <c r="A174" s="53"/>
      <c r="B174" s="69" t="s">
        <v>63</v>
      </c>
      <c r="C174" s="71">
        <v>2397</v>
      </c>
      <c r="D174" s="54"/>
      <c r="E174" s="25"/>
    </row>
    <row r="175" spans="1:5" ht="12.75" customHeight="1">
      <c r="A175" s="53">
        <v>1421</v>
      </c>
      <c r="B175" s="69" t="s">
        <v>67</v>
      </c>
      <c r="C175" s="70">
        <f>SUM(C176:C177)</f>
        <v>3154</v>
      </c>
      <c r="D175" s="54"/>
      <c r="E175" s="25"/>
    </row>
    <row r="176" spans="1:5" ht="12.75" customHeight="1">
      <c r="A176" s="53"/>
      <c r="B176" s="69" t="s">
        <v>31</v>
      </c>
      <c r="C176" s="71">
        <v>3139</v>
      </c>
      <c r="D176" s="54"/>
      <c r="E176" s="25"/>
    </row>
    <row r="177" spans="1:5" ht="12.75" customHeight="1">
      <c r="A177" s="53"/>
      <c r="B177" s="69" t="s">
        <v>68</v>
      </c>
      <c r="C177" s="71">
        <v>15</v>
      </c>
      <c r="D177" s="54"/>
      <c r="E177" s="25"/>
    </row>
    <row r="178" spans="1:5" ht="12.75" customHeight="1">
      <c r="A178" s="53">
        <v>1422</v>
      </c>
      <c r="B178" s="69" t="s">
        <v>69</v>
      </c>
      <c r="C178" s="70">
        <f>SUM(C179:C182)</f>
        <v>6845</v>
      </c>
      <c r="D178" s="54"/>
      <c r="E178" s="25"/>
    </row>
    <row r="179" spans="1:5" ht="12.75" customHeight="1">
      <c r="A179" s="53"/>
      <c r="B179" s="69" t="s">
        <v>65</v>
      </c>
      <c r="C179" s="71">
        <v>10000</v>
      </c>
      <c r="D179" s="54"/>
      <c r="E179" s="25"/>
    </row>
    <row r="180" spans="1:5" ht="12.75" customHeight="1">
      <c r="A180" s="53"/>
      <c r="B180" s="69" t="s">
        <v>31</v>
      </c>
      <c r="C180" s="71">
        <v>848</v>
      </c>
      <c r="D180" s="54"/>
      <c r="E180" s="25"/>
    </row>
    <row r="181" spans="1:5" ht="12.75" customHeight="1">
      <c r="A181" s="53"/>
      <c r="B181" s="67" t="s">
        <v>27</v>
      </c>
      <c r="C181" s="71">
        <v>128</v>
      </c>
      <c r="D181" s="54"/>
      <c r="E181" s="25"/>
    </row>
    <row r="182" spans="1:5" ht="12.75" customHeight="1">
      <c r="A182" s="53"/>
      <c r="B182" s="67" t="s">
        <v>63</v>
      </c>
      <c r="C182" s="71">
        <v>-4131</v>
      </c>
      <c r="D182" s="54"/>
      <c r="E182" s="25"/>
    </row>
    <row r="183" spans="1:5" ht="12.75" customHeight="1">
      <c r="A183" s="53">
        <v>1423</v>
      </c>
      <c r="B183" s="67" t="s">
        <v>148</v>
      </c>
      <c r="C183" s="70">
        <f>SUM(C184:C185)</f>
        <v>8402</v>
      </c>
      <c r="D183" s="54"/>
      <c r="E183" s="25"/>
    </row>
    <row r="184" spans="1:5" ht="12.75" customHeight="1">
      <c r="A184" s="53"/>
      <c r="B184" s="67" t="s">
        <v>29</v>
      </c>
      <c r="C184" s="71">
        <v>-300</v>
      </c>
      <c r="D184" s="54"/>
      <c r="E184" s="25"/>
    </row>
    <row r="185" spans="1:5" ht="12.75" customHeight="1">
      <c r="A185" s="53"/>
      <c r="B185" s="67" t="s">
        <v>63</v>
      </c>
      <c r="C185" s="71">
        <v>8702</v>
      </c>
      <c r="D185" s="54"/>
      <c r="E185" s="25"/>
    </row>
    <row r="186" spans="1:5" ht="12.75" customHeight="1">
      <c r="A186" s="53">
        <v>1425</v>
      </c>
      <c r="B186" s="67" t="s">
        <v>70</v>
      </c>
      <c r="C186" s="70">
        <f>SUM(C187:C194)</f>
        <v>-3401</v>
      </c>
      <c r="D186" s="54"/>
      <c r="E186" s="25"/>
    </row>
    <row r="187" spans="1:5" ht="12.75" customHeight="1">
      <c r="A187" s="53"/>
      <c r="B187" s="69" t="s">
        <v>63</v>
      </c>
      <c r="C187" s="71">
        <v>127</v>
      </c>
      <c r="D187" s="54"/>
      <c r="E187" s="25"/>
    </row>
    <row r="188" spans="1:5" ht="12.75" customHeight="1">
      <c r="A188" s="53"/>
      <c r="B188" s="67" t="s">
        <v>65</v>
      </c>
      <c r="C188" s="71">
        <v>-4000</v>
      </c>
      <c r="D188" s="54"/>
      <c r="E188" s="25"/>
    </row>
    <row r="189" spans="1:5" ht="12.75" customHeight="1">
      <c r="A189" s="53"/>
      <c r="B189" s="69" t="s">
        <v>28</v>
      </c>
      <c r="C189" s="71">
        <v>87</v>
      </c>
      <c r="D189" s="54"/>
      <c r="E189" s="25"/>
    </row>
    <row r="190" spans="1:5" ht="12.75" customHeight="1">
      <c r="A190" s="53"/>
      <c r="B190" s="69" t="s">
        <v>31</v>
      </c>
      <c r="C190" s="71">
        <v>-355</v>
      </c>
      <c r="D190" s="54"/>
      <c r="E190" s="25"/>
    </row>
    <row r="191" spans="1:5" ht="12.75" customHeight="1">
      <c r="A191" s="53"/>
      <c r="B191" s="69" t="s">
        <v>34</v>
      </c>
      <c r="C191" s="71">
        <v>50</v>
      </c>
      <c r="D191" s="54"/>
      <c r="E191" s="25"/>
    </row>
    <row r="192" spans="1:5" ht="12.75" customHeight="1">
      <c r="A192" s="53"/>
      <c r="B192" s="69" t="s">
        <v>32</v>
      </c>
      <c r="C192" s="71">
        <v>33</v>
      </c>
      <c r="D192" s="54"/>
      <c r="E192" s="25"/>
    </row>
    <row r="193" spans="1:5" ht="12.75" customHeight="1">
      <c r="A193" s="53"/>
      <c r="B193" s="69" t="s">
        <v>33</v>
      </c>
      <c r="C193" s="71">
        <v>51</v>
      </c>
      <c r="D193" s="54"/>
      <c r="E193" s="25"/>
    </row>
    <row r="194" spans="1:5" ht="12.75" customHeight="1">
      <c r="A194" s="53"/>
      <c r="B194" s="69" t="s">
        <v>29</v>
      </c>
      <c r="C194" s="71">
        <v>606</v>
      </c>
      <c r="D194" s="54"/>
      <c r="E194" s="25"/>
    </row>
    <row r="195" spans="1:5" ht="12.75" customHeight="1">
      <c r="A195" s="6" t="s">
        <v>22</v>
      </c>
      <c r="B195" s="57"/>
      <c r="C195" s="50">
        <f>SUM(C101:C155)+C156+C166+C172+C175+C178+C183+C186+C170</f>
        <v>-998498</v>
      </c>
      <c r="D195" s="51"/>
      <c r="E195" s="25"/>
    </row>
    <row r="196" spans="1:5" ht="12.75" customHeight="1">
      <c r="A196" s="6"/>
      <c r="B196" s="100"/>
      <c r="C196" s="50"/>
      <c r="D196" s="51"/>
      <c r="E196" s="25"/>
    </row>
    <row r="197" spans="1:5" ht="12.75" customHeight="1">
      <c r="A197" s="59" t="s">
        <v>199</v>
      </c>
      <c r="B197" s="100"/>
      <c r="C197" s="50"/>
      <c r="D197" s="51"/>
      <c r="E197" s="25"/>
    </row>
    <row r="198" spans="1:5" ht="12.75" customHeight="1">
      <c r="A198" s="45">
        <v>1804</v>
      </c>
      <c r="B198" s="100" t="s">
        <v>218</v>
      </c>
      <c r="C198" s="50"/>
      <c r="D198" s="95">
        <v>-32000</v>
      </c>
      <c r="E198" s="25"/>
    </row>
    <row r="199" spans="1:5" ht="12.75" customHeight="1">
      <c r="A199" s="15">
        <v>1843</v>
      </c>
      <c r="B199" s="100" t="s">
        <v>200</v>
      </c>
      <c r="C199" s="50"/>
      <c r="D199" s="95">
        <v>38195</v>
      </c>
      <c r="E199" s="25"/>
    </row>
    <row r="200" spans="1:5" ht="12.75" customHeight="1">
      <c r="A200" s="59" t="s">
        <v>201</v>
      </c>
      <c r="B200" s="100"/>
      <c r="C200" s="50"/>
      <c r="D200" s="51">
        <f>SUM(D198:D199)</f>
        <v>6195</v>
      </c>
      <c r="E200" s="25"/>
    </row>
    <row r="201" spans="1:4" ht="12.75" customHeight="1">
      <c r="A201" s="48"/>
      <c r="B201" s="58"/>
      <c r="C201" s="50"/>
      <c r="D201" s="51"/>
    </row>
    <row r="202" spans="1:4" ht="12.75" customHeight="1">
      <c r="A202" s="59" t="s">
        <v>71</v>
      </c>
      <c r="B202" s="60"/>
      <c r="C202" s="50"/>
      <c r="D202" s="51"/>
    </row>
    <row r="203" spans="1:4" ht="12.75" customHeight="1">
      <c r="A203" s="45">
        <v>2305</v>
      </c>
      <c r="B203" s="76" t="s">
        <v>24</v>
      </c>
      <c r="C203" s="50"/>
      <c r="D203" s="51">
        <f>SUM(D204:D205)</f>
        <v>0</v>
      </c>
    </row>
    <row r="204" spans="1:5" ht="12.75" customHeight="1">
      <c r="A204" s="45"/>
      <c r="B204" s="80" t="s">
        <v>72</v>
      </c>
      <c r="C204" s="70"/>
      <c r="D204" s="71">
        <v>-994</v>
      </c>
      <c r="E204" s="61"/>
    </row>
    <row r="205" spans="1:5" ht="12.75" customHeight="1">
      <c r="A205" s="59"/>
      <c r="B205" s="80" t="s">
        <v>73</v>
      </c>
      <c r="C205" s="70"/>
      <c r="D205" s="71">
        <v>994</v>
      </c>
      <c r="E205" s="61"/>
    </row>
    <row r="206" spans="1:4" ht="12.75" customHeight="1">
      <c r="A206" s="45">
        <v>2309</v>
      </c>
      <c r="B206" s="77" t="s">
        <v>27</v>
      </c>
      <c r="C206" s="70"/>
      <c r="D206" s="70">
        <f>SUM(D207:D208)</f>
        <v>258</v>
      </c>
    </row>
    <row r="207" spans="1:4" ht="12.75" customHeight="1">
      <c r="A207" s="59"/>
      <c r="B207" s="80" t="s">
        <v>72</v>
      </c>
      <c r="C207" s="70"/>
      <c r="D207" s="71">
        <v>3258</v>
      </c>
    </row>
    <row r="208" spans="1:4" ht="12.75" customHeight="1">
      <c r="A208" s="59"/>
      <c r="B208" s="80" t="s">
        <v>74</v>
      </c>
      <c r="C208" s="70"/>
      <c r="D208" s="71">
        <v>-3000</v>
      </c>
    </row>
    <row r="209" spans="1:4" ht="12.75" customHeight="1">
      <c r="A209" s="45">
        <v>2310</v>
      </c>
      <c r="B209" s="77" t="s">
        <v>28</v>
      </c>
      <c r="C209" s="70"/>
      <c r="D209" s="70">
        <f>SUM(D210:D211)</f>
        <v>187</v>
      </c>
    </row>
    <row r="210" spans="1:4" ht="12.75" customHeight="1">
      <c r="A210" s="59"/>
      <c r="B210" s="80" t="s">
        <v>72</v>
      </c>
      <c r="C210" s="70"/>
      <c r="D210" s="71">
        <f>87-590+100</f>
        <v>-403</v>
      </c>
    </row>
    <row r="211" spans="1:4" ht="12.75" customHeight="1">
      <c r="A211" s="59"/>
      <c r="B211" s="80" t="s">
        <v>73</v>
      </c>
      <c r="C211" s="70"/>
      <c r="D211" s="71">
        <v>590</v>
      </c>
    </row>
    <row r="212" spans="1:4" ht="12.75" customHeight="1">
      <c r="A212" s="45">
        <v>2315</v>
      </c>
      <c r="B212" s="77" t="s">
        <v>29</v>
      </c>
      <c r="C212" s="70"/>
      <c r="D212" s="70">
        <f>SUM(D213:D215)</f>
        <v>446</v>
      </c>
    </row>
    <row r="213" spans="1:4" ht="12.75" customHeight="1">
      <c r="A213" s="59"/>
      <c r="B213" s="80" t="s">
        <v>75</v>
      </c>
      <c r="C213" s="70"/>
      <c r="D213" s="71">
        <v>3866</v>
      </c>
    </row>
    <row r="214" spans="1:4" ht="12.75" customHeight="1">
      <c r="A214" s="59"/>
      <c r="B214" s="80" t="s">
        <v>73</v>
      </c>
      <c r="C214" s="70"/>
      <c r="D214" s="71">
        <v>780</v>
      </c>
    </row>
    <row r="215" spans="1:4" ht="12.75" customHeight="1">
      <c r="A215" s="59"/>
      <c r="B215" s="80" t="s">
        <v>74</v>
      </c>
      <c r="C215" s="70"/>
      <c r="D215" s="71">
        <v>-4200</v>
      </c>
    </row>
    <row r="216" spans="1:4" ht="12.75" customHeight="1">
      <c r="A216" s="45">
        <v>2325</v>
      </c>
      <c r="B216" s="77" t="s">
        <v>30</v>
      </c>
      <c r="C216" s="70"/>
      <c r="D216" s="70">
        <f>SUM(D217:D219)</f>
        <v>0</v>
      </c>
    </row>
    <row r="217" spans="1:4" ht="12.75" customHeight="1">
      <c r="A217" s="45"/>
      <c r="B217" s="80" t="s">
        <v>72</v>
      </c>
      <c r="C217" s="70"/>
      <c r="D217" s="71">
        <f>-107-2656</f>
        <v>-2763</v>
      </c>
    </row>
    <row r="218" spans="1:4" ht="12.75" customHeight="1">
      <c r="A218" s="59"/>
      <c r="B218" s="80" t="s">
        <v>73</v>
      </c>
      <c r="C218" s="70"/>
      <c r="D218" s="71">
        <f>107</f>
        <v>107</v>
      </c>
    </row>
    <row r="219" spans="1:4" ht="12.75" customHeight="1">
      <c r="A219" s="59"/>
      <c r="B219" s="80" t="s">
        <v>74</v>
      </c>
      <c r="C219" s="70"/>
      <c r="D219" s="71">
        <v>2656</v>
      </c>
    </row>
    <row r="220" spans="1:4" ht="12.75" customHeight="1">
      <c r="A220" s="45">
        <v>2330</v>
      </c>
      <c r="B220" s="107" t="s">
        <v>31</v>
      </c>
      <c r="C220" s="70"/>
      <c r="D220" s="70">
        <f>SUM(D221:D223)</f>
        <v>2585</v>
      </c>
    </row>
    <row r="221" spans="1:4" ht="12.75" customHeight="1">
      <c r="A221" s="59"/>
      <c r="B221" s="80" t="s">
        <v>25</v>
      </c>
      <c r="C221" s="70"/>
      <c r="D221" s="71">
        <v>833</v>
      </c>
    </row>
    <row r="222" spans="1:4" ht="12.75" customHeight="1">
      <c r="A222" s="59"/>
      <c r="B222" s="80" t="s">
        <v>77</v>
      </c>
      <c r="C222" s="70"/>
      <c r="D222" s="71">
        <v>337</v>
      </c>
    </row>
    <row r="223" spans="1:4" ht="12.75" customHeight="1">
      <c r="A223" s="59"/>
      <c r="B223" s="80" t="s">
        <v>72</v>
      </c>
      <c r="C223" s="70"/>
      <c r="D223" s="71">
        <v>1415</v>
      </c>
    </row>
    <row r="224" spans="1:4" ht="12.75" customHeight="1">
      <c r="A224" s="45">
        <v>2335</v>
      </c>
      <c r="B224" s="77" t="s">
        <v>32</v>
      </c>
      <c r="C224" s="70"/>
      <c r="D224" s="70">
        <f>SUM(D225:D226)</f>
        <v>133</v>
      </c>
    </row>
    <row r="225" spans="1:4" ht="12.75" customHeight="1">
      <c r="A225" s="59"/>
      <c r="B225" s="80" t="s">
        <v>72</v>
      </c>
      <c r="C225" s="70"/>
      <c r="D225" s="71">
        <f>33-272+100</f>
        <v>-139</v>
      </c>
    </row>
    <row r="226" spans="1:4" ht="12.75" customHeight="1">
      <c r="A226" s="59"/>
      <c r="B226" s="80" t="s">
        <v>73</v>
      </c>
      <c r="C226" s="70"/>
      <c r="D226" s="71">
        <v>272</v>
      </c>
    </row>
    <row r="227" spans="1:4" ht="12.75" customHeight="1">
      <c r="A227" s="45">
        <v>2345</v>
      </c>
      <c r="B227" s="77" t="s">
        <v>33</v>
      </c>
      <c r="C227" s="70"/>
      <c r="D227" s="70">
        <f>D228</f>
        <v>151</v>
      </c>
    </row>
    <row r="228" spans="1:4" ht="12.75" customHeight="1">
      <c r="A228" s="59"/>
      <c r="B228" s="80" t="s">
        <v>72</v>
      </c>
      <c r="C228" s="70"/>
      <c r="D228" s="71">
        <f>51+100</f>
        <v>151</v>
      </c>
    </row>
    <row r="229" spans="1:4" ht="12.75" customHeight="1">
      <c r="A229" s="45">
        <v>2360</v>
      </c>
      <c r="B229" s="77" t="s">
        <v>34</v>
      </c>
      <c r="C229" s="70"/>
      <c r="D229" s="70">
        <f>D230</f>
        <v>150</v>
      </c>
    </row>
    <row r="230" spans="1:4" ht="12.75" customHeight="1">
      <c r="A230" s="45"/>
      <c r="B230" s="80" t="s">
        <v>72</v>
      </c>
      <c r="C230" s="70"/>
      <c r="D230" s="71">
        <f>50+100</f>
        <v>150</v>
      </c>
    </row>
    <row r="231" spans="1:4" ht="12.75" customHeight="1">
      <c r="A231" s="45">
        <v>2795</v>
      </c>
      <c r="B231" s="77" t="s">
        <v>76</v>
      </c>
      <c r="C231" s="70"/>
      <c r="D231" s="70">
        <f>SUM(D232:D234)</f>
        <v>18000</v>
      </c>
    </row>
    <row r="232" spans="1:4" ht="12.75" customHeight="1">
      <c r="A232" s="45"/>
      <c r="B232" s="80" t="s">
        <v>25</v>
      </c>
      <c r="C232" s="70"/>
      <c r="D232" s="71">
        <v>4000</v>
      </c>
    </row>
    <row r="233" spans="1:4" ht="12.75" customHeight="1">
      <c r="A233" s="45"/>
      <c r="B233" s="80" t="s">
        <v>77</v>
      </c>
      <c r="C233" s="70"/>
      <c r="D233" s="71">
        <v>5000</v>
      </c>
    </row>
    <row r="234" spans="1:4" ht="12.75" customHeight="1">
      <c r="A234" s="45"/>
      <c r="B234" s="80" t="s">
        <v>78</v>
      </c>
      <c r="C234" s="70"/>
      <c r="D234" s="71">
        <v>9000</v>
      </c>
    </row>
    <row r="235" spans="1:4" ht="12.75" customHeight="1">
      <c r="A235" s="45">
        <v>2850</v>
      </c>
      <c r="B235" s="77" t="s">
        <v>68</v>
      </c>
      <c r="C235" s="70"/>
      <c r="D235" s="70">
        <f>D236</f>
        <v>15</v>
      </c>
    </row>
    <row r="236" spans="1:4" ht="12.75" customHeight="1">
      <c r="A236" s="59"/>
      <c r="B236" s="80" t="s">
        <v>72</v>
      </c>
      <c r="C236" s="70"/>
      <c r="D236" s="71">
        <v>15</v>
      </c>
    </row>
    <row r="237" spans="1:4" ht="12.75" customHeight="1">
      <c r="A237" s="45">
        <v>2875</v>
      </c>
      <c r="B237" s="77" t="s">
        <v>62</v>
      </c>
      <c r="C237" s="70"/>
      <c r="D237" s="70">
        <f>SUM(D238:D243)</f>
        <v>2484</v>
      </c>
    </row>
    <row r="238" spans="1:4" ht="12.75" customHeight="1">
      <c r="A238" s="45"/>
      <c r="B238" s="80" t="s">
        <v>79</v>
      </c>
      <c r="C238" s="70"/>
      <c r="D238" s="71">
        <v>1365</v>
      </c>
    </row>
    <row r="239" spans="1:4" ht="12.75" customHeight="1">
      <c r="A239" s="59"/>
      <c r="B239" s="80" t="s">
        <v>80</v>
      </c>
      <c r="C239" s="70"/>
      <c r="D239" s="71">
        <v>369</v>
      </c>
    </row>
    <row r="240" spans="1:4" ht="12.75" customHeight="1">
      <c r="A240" s="59"/>
      <c r="B240" s="80" t="s">
        <v>72</v>
      </c>
      <c r="C240" s="70"/>
      <c r="D240" s="71">
        <f>750-5186</f>
        <v>-4436</v>
      </c>
    </row>
    <row r="241" spans="1:4" ht="12.75" customHeight="1">
      <c r="A241" s="59"/>
      <c r="B241" s="80" t="s">
        <v>81</v>
      </c>
      <c r="C241" s="70"/>
      <c r="D241" s="71">
        <v>1544</v>
      </c>
    </row>
    <row r="242" spans="1:4" ht="12.75" customHeight="1">
      <c r="A242" s="59"/>
      <c r="B242" s="80" t="s">
        <v>73</v>
      </c>
      <c r="C242" s="70"/>
      <c r="D242" s="71">
        <v>3297</v>
      </c>
    </row>
    <row r="243" spans="1:4" ht="12.75" customHeight="1">
      <c r="A243" s="59"/>
      <c r="B243" s="80" t="s">
        <v>74</v>
      </c>
      <c r="C243" s="70"/>
      <c r="D243" s="71">
        <v>345</v>
      </c>
    </row>
    <row r="244" spans="1:4" ht="12.75" customHeight="1">
      <c r="A244" s="62">
        <v>2985</v>
      </c>
      <c r="B244" s="78" t="s">
        <v>82</v>
      </c>
      <c r="C244" s="70"/>
      <c r="D244" s="70">
        <f>SUM(D245:D248)</f>
        <v>28626</v>
      </c>
    </row>
    <row r="245" spans="1:4" ht="12.75" customHeight="1">
      <c r="A245" s="63"/>
      <c r="B245" s="81" t="s">
        <v>80</v>
      </c>
      <c r="C245" s="70"/>
      <c r="D245" s="71">
        <v>1400</v>
      </c>
    </row>
    <row r="246" spans="1:4" ht="12.75" customHeight="1">
      <c r="A246" s="48"/>
      <c r="B246" s="82" t="s">
        <v>75</v>
      </c>
      <c r="C246" s="70"/>
      <c r="D246" s="71">
        <f>13367+300+2284-1400</f>
        <v>14551</v>
      </c>
    </row>
    <row r="247" spans="1:4" ht="12.75" customHeight="1">
      <c r="A247" s="48"/>
      <c r="B247" s="83" t="s">
        <v>78</v>
      </c>
      <c r="C247" s="70"/>
      <c r="D247" s="71">
        <f>12675+1450</f>
        <v>14125</v>
      </c>
    </row>
    <row r="248" spans="1:4" ht="12.75" customHeight="1">
      <c r="A248" s="45"/>
      <c r="B248" s="84" t="s">
        <v>83</v>
      </c>
      <c r="C248" s="73"/>
      <c r="D248" s="71">
        <v>-1450</v>
      </c>
    </row>
    <row r="249" spans="1:4" ht="12.75" customHeight="1">
      <c r="A249" s="10" t="s">
        <v>39</v>
      </c>
      <c r="B249" s="72"/>
      <c r="C249" s="73"/>
      <c r="D249" s="70">
        <f>D203+D206+D209+D212+D216+D224+D227+D229+D231+D235+D237+D244+D220</f>
        <v>53035</v>
      </c>
    </row>
    <row r="250" spans="1:4" ht="12.75" customHeight="1">
      <c r="A250" s="10"/>
      <c r="B250" s="72"/>
      <c r="C250" s="73"/>
      <c r="D250" s="70"/>
    </row>
    <row r="251" spans="1:4" ht="12.75" customHeight="1">
      <c r="A251" s="10" t="s">
        <v>124</v>
      </c>
      <c r="B251" s="72"/>
      <c r="C251" s="73"/>
      <c r="D251" s="70"/>
    </row>
    <row r="252" spans="1:4" ht="12.75" customHeight="1">
      <c r="A252" s="7">
        <v>3021</v>
      </c>
      <c r="B252" s="79" t="s">
        <v>128</v>
      </c>
      <c r="C252" s="73"/>
      <c r="D252" s="70">
        <f>SUM(D253:D256)</f>
        <v>4186</v>
      </c>
    </row>
    <row r="253" spans="1:4" ht="12.75" customHeight="1">
      <c r="A253" s="7"/>
      <c r="B253" s="83" t="s">
        <v>191</v>
      </c>
      <c r="C253" s="73"/>
      <c r="D253" s="71">
        <v>-2483</v>
      </c>
    </row>
    <row r="254" spans="1:4" ht="12.75" customHeight="1">
      <c r="A254" s="7"/>
      <c r="B254" s="83" t="s">
        <v>125</v>
      </c>
      <c r="C254" s="73"/>
      <c r="D254" s="71">
        <v>6669</v>
      </c>
    </row>
    <row r="255" spans="1:4" ht="12.75" customHeight="1">
      <c r="A255" s="7"/>
      <c r="B255" s="83" t="s">
        <v>75</v>
      </c>
      <c r="C255" s="73"/>
      <c r="D255" s="71">
        <v>-5770</v>
      </c>
    </row>
    <row r="256" spans="1:4" ht="12.75" customHeight="1">
      <c r="A256" s="7"/>
      <c r="B256" s="83" t="s">
        <v>192</v>
      </c>
      <c r="C256" s="73"/>
      <c r="D256" s="71">
        <v>5770</v>
      </c>
    </row>
    <row r="257" spans="1:4" ht="12.75" customHeight="1">
      <c r="A257" s="7">
        <v>3024</v>
      </c>
      <c r="B257" s="79" t="s">
        <v>129</v>
      </c>
      <c r="C257" s="73"/>
      <c r="D257" s="70">
        <f>SUM(D258:D261)</f>
        <v>-19916</v>
      </c>
    </row>
    <row r="258" spans="1:4" ht="12.75" customHeight="1">
      <c r="A258" s="7"/>
      <c r="B258" s="83" t="s">
        <v>191</v>
      </c>
      <c r="C258" s="73"/>
      <c r="D258" s="71">
        <v>-102</v>
      </c>
    </row>
    <row r="259" spans="1:4" ht="12.75" customHeight="1">
      <c r="A259" s="7"/>
      <c r="B259" s="83" t="s">
        <v>125</v>
      </c>
      <c r="C259" s="73"/>
      <c r="D259" s="71">
        <v>102</v>
      </c>
    </row>
    <row r="260" spans="1:4" ht="12.75" customHeight="1">
      <c r="A260" s="10"/>
      <c r="B260" s="83" t="s">
        <v>130</v>
      </c>
      <c r="C260" s="73"/>
      <c r="D260" s="71">
        <v>-19996</v>
      </c>
    </row>
    <row r="261" spans="1:4" ht="12.75" customHeight="1">
      <c r="A261" s="10"/>
      <c r="B261" s="83" t="s">
        <v>127</v>
      </c>
      <c r="C261" s="73"/>
      <c r="D261" s="71">
        <v>80</v>
      </c>
    </row>
    <row r="262" spans="1:4" ht="12.75" customHeight="1">
      <c r="A262" s="10" t="s">
        <v>131</v>
      </c>
      <c r="B262" s="83"/>
      <c r="C262" s="73"/>
      <c r="D262" s="70">
        <f>SUM(D257+D252)</f>
        <v>-15730</v>
      </c>
    </row>
    <row r="263" spans="1:4" ht="12.75" customHeight="1">
      <c r="A263" s="10"/>
      <c r="B263" s="83"/>
      <c r="C263" s="73"/>
      <c r="D263" s="70"/>
    </row>
    <row r="264" spans="1:4" ht="12.75" customHeight="1">
      <c r="A264" s="10" t="s">
        <v>193</v>
      </c>
      <c r="B264" s="83"/>
      <c r="C264" s="73"/>
      <c r="D264" s="70"/>
    </row>
    <row r="265" spans="1:4" ht="12.75" customHeight="1">
      <c r="A265" s="7">
        <v>3030</v>
      </c>
      <c r="B265" s="91" t="s">
        <v>194</v>
      </c>
      <c r="C265" s="73"/>
      <c r="D265" s="70"/>
    </row>
    <row r="266" spans="1:4" ht="12.75" customHeight="1">
      <c r="A266" s="7"/>
      <c r="B266" s="83" t="s">
        <v>75</v>
      </c>
      <c r="C266" s="73"/>
      <c r="D266" s="71">
        <v>-4155</v>
      </c>
    </row>
    <row r="267" spans="1:4" ht="12.75" customHeight="1">
      <c r="A267" s="10"/>
      <c r="B267" s="83" t="s">
        <v>145</v>
      </c>
      <c r="C267" s="73"/>
      <c r="D267" s="71">
        <v>1773</v>
      </c>
    </row>
    <row r="268" spans="1:4" ht="12.75" customHeight="1">
      <c r="A268" s="10"/>
      <c r="B268" s="83" t="s">
        <v>127</v>
      </c>
      <c r="C268" s="73"/>
      <c r="D268" s="71">
        <v>2382</v>
      </c>
    </row>
    <row r="269" spans="1:4" ht="12.75" customHeight="1">
      <c r="A269" s="10" t="s">
        <v>195</v>
      </c>
      <c r="B269" s="83"/>
      <c r="C269" s="73"/>
      <c r="D269" s="70">
        <f>SUM(D266:D268)</f>
        <v>0</v>
      </c>
    </row>
    <row r="270" spans="1:4" ht="12.75" customHeight="1">
      <c r="A270" s="10"/>
      <c r="B270" s="83"/>
      <c r="C270" s="73"/>
      <c r="D270" s="68"/>
    </row>
    <row r="271" spans="1:4" ht="12.75" customHeight="1">
      <c r="A271" s="10" t="s">
        <v>46</v>
      </c>
      <c r="B271" s="83"/>
      <c r="C271" s="73"/>
      <c r="D271" s="68"/>
    </row>
    <row r="272" spans="1:4" ht="12.75" customHeight="1">
      <c r="A272" s="7">
        <v>3052</v>
      </c>
      <c r="B272" s="91" t="s">
        <v>132</v>
      </c>
      <c r="C272" s="73"/>
      <c r="D272" s="70">
        <f>SUM(D273:D274)</f>
        <v>0</v>
      </c>
    </row>
    <row r="273" spans="1:4" ht="12.75" customHeight="1">
      <c r="A273" s="10"/>
      <c r="B273" s="83" t="s">
        <v>75</v>
      </c>
      <c r="C273" s="73"/>
      <c r="D273" s="71">
        <v>-113</v>
      </c>
    </row>
    <row r="274" spans="1:4" ht="12.75" customHeight="1">
      <c r="A274" s="10"/>
      <c r="B274" s="83" t="s">
        <v>127</v>
      </c>
      <c r="C274" s="73"/>
      <c r="D274" s="71">
        <v>113</v>
      </c>
    </row>
    <row r="275" spans="1:4" ht="12.75" customHeight="1">
      <c r="A275" s="7">
        <v>3111</v>
      </c>
      <c r="B275" s="91" t="s">
        <v>133</v>
      </c>
      <c r="C275" s="73"/>
      <c r="D275" s="70">
        <f>SUM(D276:D277)</f>
        <v>0</v>
      </c>
    </row>
    <row r="276" spans="1:4" ht="12.75" customHeight="1">
      <c r="A276" s="10"/>
      <c r="B276" s="83" t="s">
        <v>75</v>
      </c>
      <c r="C276" s="73"/>
      <c r="D276" s="71">
        <v>5719</v>
      </c>
    </row>
    <row r="277" spans="1:4" ht="12.75" customHeight="1">
      <c r="A277" s="10"/>
      <c r="B277" s="83" t="s">
        <v>134</v>
      </c>
      <c r="C277" s="73"/>
      <c r="D277" s="71">
        <v>-5719</v>
      </c>
    </row>
    <row r="278" spans="1:4" ht="12.75" customHeight="1">
      <c r="A278" s="7">
        <v>3113</v>
      </c>
      <c r="B278" s="91" t="s">
        <v>219</v>
      </c>
      <c r="C278" s="73"/>
      <c r="D278" s="70">
        <f>SUM(D279)</f>
        <v>185</v>
      </c>
    </row>
    <row r="279" spans="1:4" ht="12.75" customHeight="1">
      <c r="A279" s="10"/>
      <c r="B279" s="83" t="s">
        <v>75</v>
      </c>
      <c r="C279" s="73"/>
      <c r="D279" s="71">
        <v>185</v>
      </c>
    </row>
    <row r="280" spans="1:4" ht="12.75" customHeight="1">
      <c r="A280" s="7">
        <v>3114</v>
      </c>
      <c r="B280" s="91" t="s">
        <v>135</v>
      </c>
      <c r="C280" s="73"/>
      <c r="D280" s="70">
        <f>SUM(D281:D283)</f>
        <v>-25000</v>
      </c>
    </row>
    <row r="281" spans="1:4" ht="12.75" customHeight="1">
      <c r="A281" s="10"/>
      <c r="B281" s="83" t="s">
        <v>75</v>
      </c>
      <c r="C281" s="73"/>
      <c r="D281" s="71">
        <v>-25390</v>
      </c>
    </row>
    <row r="282" spans="1:4" ht="12.75" customHeight="1">
      <c r="A282" s="10"/>
      <c r="B282" s="83" t="s">
        <v>127</v>
      </c>
      <c r="C282" s="73"/>
      <c r="D282" s="71">
        <v>39</v>
      </c>
    </row>
    <row r="283" spans="1:4" ht="12.75" customHeight="1">
      <c r="A283" s="10"/>
      <c r="B283" s="83" t="s">
        <v>83</v>
      </c>
      <c r="C283" s="73"/>
      <c r="D283" s="71">
        <v>351</v>
      </c>
    </row>
    <row r="284" spans="1:4" ht="12.75" customHeight="1">
      <c r="A284" s="7">
        <v>3124</v>
      </c>
      <c r="B284" s="91" t="s">
        <v>100</v>
      </c>
      <c r="C284" s="73"/>
      <c r="D284" s="96">
        <f>SUM(D285)</f>
        <v>-24000</v>
      </c>
    </row>
    <row r="285" spans="1:4" ht="12.75" customHeight="1">
      <c r="A285" s="10"/>
      <c r="B285" s="83" t="s">
        <v>75</v>
      </c>
      <c r="C285" s="73"/>
      <c r="D285" s="71">
        <v>-24000</v>
      </c>
    </row>
    <row r="286" spans="1:4" ht="12.75" customHeight="1">
      <c r="A286" s="7">
        <v>3141</v>
      </c>
      <c r="B286" s="91" t="s">
        <v>136</v>
      </c>
      <c r="C286" s="73"/>
      <c r="D286" s="70">
        <f>SUM(D287:D288)</f>
        <v>0</v>
      </c>
    </row>
    <row r="287" spans="1:4" ht="12.75" customHeight="1">
      <c r="A287" s="10"/>
      <c r="B287" s="83" t="s">
        <v>81</v>
      </c>
      <c r="C287" s="73"/>
      <c r="D287" s="68">
        <v>4463</v>
      </c>
    </row>
    <row r="288" spans="1:4" ht="12.75" customHeight="1">
      <c r="A288" s="10"/>
      <c r="B288" s="83" t="s">
        <v>137</v>
      </c>
      <c r="C288" s="73"/>
      <c r="D288" s="68">
        <v>-4463</v>
      </c>
    </row>
    <row r="289" spans="1:4" ht="12.75" customHeight="1">
      <c r="A289" s="7">
        <v>3142</v>
      </c>
      <c r="B289" s="91" t="s">
        <v>138</v>
      </c>
      <c r="C289" s="73"/>
      <c r="D289" s="70">
        <f>SUM(D290:D291)</f>
        <v>0</v>
      </c>
    </row>
    <row r="290" spans="1:4" ht="12.75" customHeight="1">
      <c r="A290" s="10"/>
      <c r="B290" s="83" t="s">
        <v>75</v>
      </c>
      <c r="C290" s="73"/>
      <c r="D290" s="68">
        <v>-1567</v>
      </c>
    </row>
    <row r="291" spans="1:4" ht="12.75" customHeight="1">
      <c r="A291" s="10"/>
      <c r="B291" s="83" t="s">
        <v>137</v>
      </c>
      <c r="C291" s="73"/>
      <c r="D291" s="68">
        <v>1567</v>
      </c>
    </row>
    <row r="292" spans="1:4" ht="12.75" customHeight="1">
      <c r="A292" s="7">
        <v>3143</v>
      </c>
      <c r="B292" s="91" t="s">
        <v>139</v>
      </c>
      <c r="C292" s="73"/>
      <c r="D292" s="70">
        <f>SUM(D293:D296)</f>
        <v>0</v>
      </c>
    </row>
    <row r="293" spans="1:4" ht="12.75" customHeight="1">
      <c r="A293" s="10"/>
      <c r="B293" s="83" t="s">
        <v>25</v>
      </c>
      <c r="C293" s="73"/>
      <c r="D293" s="68">
        <v>255</v>
      </c>
    </row>
    <row r="294" spans="1:4" ht="12.75" customHeight="1">
      <c r="A294" s="10"/>
      <c r="B294" s="83" t="s">
        <v>77</v>
      </c>
      <c r="C294" s="73"/>
      <c r="D294" s="68">
        <v>28</v>
      </c>
    </row>
    <row r="295" spans="1:4" ht="12.75" customHeight="1">
      <c r="A295" s="10"/>
      <c r="B295" s="83" t="s">
        <v>75</v>
      </c>
      <c r="C295" s="73"/>
      <c r="D295" s="68">
        <v>134</v>
      </c>
    </row>
    <row r="296" spans="1:4" ht="12.75" customHeight="1">
      <c r="A296" s="10"/>
      <c r="B296" s="83" t="s">
        <v>140</v>
      </c>
      <c r="C296" s="73"/>
      <c r="D296" s="68">
        <v>-417</v>
      </c>
    </row>
    <row r="297" spans="1:4" ht="12.75" customHeight="1">
      <c r="A297" s="7">
        <v>3145</v>
      </c>
      <c r="B297" s="91" t="s">
        <v>141</v>
      </c>
      <c r="C297" s="73"/>
      <c r="D297" s="70">
        <f>SUM(D298:D300)</f>
        <v>0</v>
      </c>
    </row>
    <row r="298" spans="1:4" ht="12.75" customHeight="1">
      <c r="A298" s="10"/>
      <c r="B298" s="83" t="s">
        <v>25</v>
      </c>
      <c r="C298" s="73"/>
      <c r="D298" s="68">
        <v>358</v>
      </c>
    </row>
    <row r="299" spans="1:4" ht="12.75" customHeight="1">
      <c r="A299" s="10"/>
      <c r="B299" s="79" t="s">
        <v>77</v>
      </c>
      <c r="C299" s="73"/>
      <c r="D299" s="68">
        <v>433</v>
      </c>
    </row>
    <row r="300" spans="1:4" ht="12.75" customHeight="1">
      <c r="A300" s="45"/>
      <c r="B300" s="85" t="s">
        <v>75</v>
      </c>
      <c r="C300" s="64"/>
      <c r="D300" s="54">
        <v>-791</v>
      </c>
    </row>
    <row r="301" spans="1:4" ht="12.75" customHeight="1">
      <c r="A301" s="45">
        <v>3200</v>
      </c>
      <c r="B301" s="93" t="s">
        <v>142</v>
      </c>
      <c r="C301" s="64"/>
      <c r="D301" s="51">
        <f>SUM(D302:D303)</f>
        <v>0</v>
      </c>
    </row>
    <row r="302" spans="1:4" ht="12.75" customHeight="1">
      <c r="A302" s="45"/>
      <c r="B302" s="92" t="s">
        <v>25</v>
      </c>
      <c r="C302" s="64"/>
      <c r="D302" s="54">
        <v>-90</v>
      </c>
    </row>
    <row r="303" spans="1:4" ht="12.75" customHeight="1">
      <c r="A303" s="45"/>
      <c r="B303" s="92" t="s">
        <v>75</v>
      </c>
      <c r="C303" s="64"/>
      <c r="D303" s="54">
        <v>90</v>
      </c>
    </row>
    <row r="304" spans="1:4" ht="12.75" customHeight="1">
      <c r="A304" s="45">
        <v>3201</v>
      </c>
      <c r="B304" s="93" t="s">
        <v>143</v>
      </c>
      <c r="C304" s="64"/>
      <c r="D304" s="51">
        <f>SUM(D305:D307)</f>
        <v>0</v>
      </c>
    </row>
    <row r="305" spans="1:4" ht="12.75" customHeight="1">
      <c r="A305" s="45"/>
      <c r="B305" s="92" t="s">
        <v>25</v>
      </c>
      <c r="C305" s="64"/>
      <c r="D305" s="54">
        <v>-1793</v>
      </c>
    </row>
    <row r="306" spans="1:4" ht="12.75" customHeight="1">
      <c r="A306" s="45"/>
      <c r="B306" s="92" t="s">
        <v>75</v>
      </c>
      <c r="C306" s="64"/>
      <c r="D306" s="54">
        <v>1865</v>
      </c>
    </row>
    <row r="307" spans="1:4" ht="12.75" customHeight="1">
      <c r="A307" s="45"/>
      <c r="B307" s="92" t="s">
        <v>81</v>
      </c>
      <c r="C307" s="64"/>
      <c r="D307" s="54">
        <v>-72</v>
      </c>
    </row>
    <row r="308" spans="1:4" ht="12.75" customHeight="1">
      <c r="A308" s="45">
        <v>3202</v>
      </c>
      <c r="B308" s="93" t="s">
        <v>144</v>
      </c>
      <c r="C308" s="64"/>
      <c r="D308" s="51">
        <f>SUM(D309:D313)</f>
        <v>0</v>
      </c>
    </row>
    <row r="309" spans="1:4" ht="12.75" customHeight="1">
      <c r="A309" s="45"/>
      <c r="B309" s="92" t="s">
        <v>25</v>
      </c>
      <c r="C309" s="64"/>
      <c r="D309" s="54">
        <v>-300</v>
      </c>
    </row>
    <row r="310" spans="1:4" ht="12.75" customHeight="1">
      <c r="A310" s="45"/>
      <c r="B310" s="92" t="s">
        <v>77</v>
      </c>
      <c r="C310" s="64"/>
      <c r="D310" s="54">
        <v>-450</v>
      </c>
    </row>
    <row r="311" spans="1:4" ht="12.75" customHeight="1">
      <c r="A311" s="45"/>
      <c r="B311" s="92" t="s">
        <v>75</v>
      </c>
      <c r="C311" s="64"/>
      <c r="D311" s="54">
        <v>-1560</v>
      </c>
    </row>
    <row r="312" spans="1:4" ht="12.75" customHeight="1">
      <c r="A312" s="45"/>
      <c r="B312" s="92" t="s">
        <v>145</v>
      </c>
      <c r="C312" s="64"/>
      <c r="D312" s="54">
        <v>4310</v>
      </c>
    </row>
    <row r="313" spans="1:4" ht="12.75" customHeight="1">
      <c r="A313" s="45"/>
      <c r="B313" s="92" t="s">
        <v>134</v>
      </c>
      <c r="C313" s="64"/>
      <c r="D313" s="54">
        <v>-2000</v>
      </c>
    </row>
    <row r="314" spans="1:4" ht="12.75" customHeight="1">
      <c r="A314" s="45">
        <v>3203</v>
      </c>
      <c r="B314" s="93" t="s">
        <v>146</v>
      </c>
      <c r="C314" s="64"/>
      <c r="D314" s="51">
        <f>SUM(D315:D316)</f>
        <v>0</v>
      </c>
    </row>
    <row r="315" spans="1:4" ht="12.75" customHeight="1">
      <c r="A315" s="45"/>
      <c r="B315" s="92" t="s">
        <v>75</v>
      </c>
      <c r="C315" s="64"/>
      <c r="D315" s="54">
        <v>-383</v>
      </c>
    </row>
    <row r="316" spans="1:4" ht="12.75" customHeight="1">
      <c r="A316" s="45"/>
      <c r="B316" s="92" t="s">
        <v>73</v>
      </c>
      <c r="C316" s="64"/>
      <c r="D316" s="54">
        <v>383</v>
      </c>
    </row>
    <row r="317" spans="1:4" ht="12.75" customHeight="1">
      <c r="A317" s="45">
        <v>3208</v>
      </c>
      <c r="B317" s="93" t="s">
        <v>220</v>
      </c>
      <c r="C317" s="64"/>
      <c r="D317" s="51">
        <f>SUM(D318)</f>
        <v>-185</v>
      </c>
    </row>
    <row r="318" spans="1:4" ht="12.75" customHeight="1">
      <c r="A318" s="45"/>
      <c r="B318" s="92" t="s">
        <v>75</v>
      </c>
      <c r="C318" s="64"/>
      <c r="D318" s="54">
        <v>-185</v>
      </c>
    </row>
    <row r="319" spans="1:4" ht="12.75" customHeight="1">
      <c r="A319" s="45">
        <v>3209</v>
      </c>
      <c r="B319" s="93" t="s">
        <v>147</v>
      </c>
      <c r="C319" s="64"/>
      <c r="D319" s="51">
        <f>SUM(D320:D323)</f>
        <v>0</v>
      </c>
    </row>
    <row r="320" spans="1:4" ht="12.75" customHeight="1">
      <c r="A320" s="45"/>
      <c r="B320" s="92" t="s">
        <v>25</v>
      </c>
      <c r="C320" s="64"/>
      <c r="D320" s="54">
        <v>38</v>
      </c>
    </row>
    <row r="321" spans="1:4" ht="12.75" customHeight="1">
      <c r="A321" s="45"/>
      <c r="B321" s="92" t="s">
        <v>77</v>
      </c>
      <c r="C321" s="64"/>
      <c r="D321" s="54">
        <v>67</v>
      </c>
    </row>
    <row r="322" spans="1:4" ht="12.75" customHeight="1">
      <c r="A322" s="45"/>
      <c r="B322" s="92" t="s">
        <v>75</v>
      </c>
      <c r="C322" s="64"/>
      <c r="D322" s="54">
        <v>-252</v>
      </c>
    </row>
    <row r="323" spans="1:4" ht="12.75" customHeight="1">
      <c r="A323" s="45"/>
      <c r="B323" s="92" t="s">
        <v>73</v>
      </c>
      <c r="C323" s="64"/>
      <c r="D323" s="54">
        <v>147</v>
      </c>
    </row>
    <row r="324" spans="1:4" ht="12.75" customHeight="1">
      <c r="A324" s="45">
        <v>3212</v>
      </c>
      <c r="B324" s="93" t="s">
        <v>149</v>
      </c>
      <c r="C324" s="64"/>
      <c r="D324" s="51">
        <f>SUM(D325:D326)</f>
        <v>7832</v>
      </c>
    </row>
    <row r="325" spans="1:4" ht="12.75" customHeight="1">
      <c r="A325" s="45"/>
      <c r="B325" s="92" t="s">
        <v>75</v>
      </c>
      <c r="C325" s="64"/>
      <c r="D325" s="54">
        <v>7832</v>
      </c>
    </row>
    <row r="326" spans="1:4" ht="12.75" customHeight="1">
      <c r="A326" s="45">
        <v>3214</v>
      </c>
      <c r="B326" s="93" t="s">
        <v>150</v>
      </c>
      <c r="C326" s="64"/>
      <c r="D326" s="51">
        <f>SUM(D327:D329)</f>
        <v>0</v>
      </c>
    </row>
    <row r="327" spans="1:4" ht="12.75" customHeight="1">
      <c r="A327" s="45"/>
      <c r="B327" s="92" t="s">
        <v>75</v>
      </c>
      <c r="C327" s="64"/>
      <c r="D327" s="54">
        <v>1830</v>
      </c>
    </row>
    <row r="328" spans="1:4" ht="12.75" customHeight="1">
      <c r="A328" s="45"/>
      <c r="B328" s="92" t="s">
        <v>126</v>
      </c>
      <c r="C328" s="64"/>
      <c r="D328" s="54">
        <v>2957</v>
      </c>
    </row>
    <row r="329" spans="1:4" ht="12.75" customHeight="1">
      <c r="A329" s="45"/>
      <c r="B329" s="92" t="s">
        <v>73</v>
      </c>
      <c r="C329" s="64"/>
      <c r="D329" s="54">
        <v>-4787</v>
      </c>
    </row>
    <row r="330" spans="1:4" ht="12.75" customHeight="1">
      <c r="A330" s="45">
        <v>3216</v>
      </c>
      <c r="B330" s="92" t="s">
        <v>151</v>
      </c>
      <c r="C330" s="64"/>
      <c r="D330" s="51">
        <f>SUM(D331:D333)</f>
        <v>0</v>
      </c>
    </row>
    <row r="331" spans="1:4" ht="12.75" customHeight="1">
      <c r="A331" s="45"/>
      <c r="B331" s="92" t="s">
        <v>75</v>
      </c>
      <c r="C331" s="64"/>
      <c r="D331" s="54">
        <v>-5241</v>
      </c>
    </row>
    <row r="332" spans="1:4" ht="12.75" customHeight="1">
      <c r="A332" s="45"/>
      <c r="B332" s="92" t="s">
        <v>126</v>
      </c>
      <c r="C332" s="64"/>
      <c r="D332" s="54">
        <v>4063</v>
      </c>
    </row>
    <row r="333" spans="1:4" ht="12.75" customHeight="1">
      <c r="A333" s="45"/>
      <c r="B333" s="92" t="s">
        <v>73</v>
      </c>
      <c r="C333" s="64"/>
      <c r="D333" s="54">
        <v>1178</v>
      </c>
    </row>
    <row r="334" spans="1:4" ht="12.75" customHeight="1">
      <c r="A334" s="45">
        <v>3223</v>
      </c>
      <c r="B334" s="93" t="s">
        <v>152</v>
      </c>
      <c r="C334" s="64"/>
      <c r="D334" s="51">
        <f>SUM(D335)</f>
        <v>-19500</v>
      </c>
    </row>
    <row r="335" spans="1:4" ht="12.75" customHeight="1">
      <c r="A335" s="45"/>
      <c r="B335" s="92" t="s">
        <v>75</v>
      </c>
      <c r="C335" s="64"/>
      <c r="D335" s="54">
        <v>-19500</v>
      </c>
    </row>
    <row r="336" spans="1:4" ht="12.75" customHeight="1">
      <c r="A336" s="45">
        <v>3301</v>
      </c>
      <c r="B336" s="93" t="s">
        <v>153</v>
      </c>
      <c r="C336" s="64"/>
      <c r="D336" s="51">
        <f>SUM(D337:D338)</f>
        <v>0</v>
      </c>
    </row>
    <row r="337" spans="1:4" ht="12.75" customHeight="1">
      <c r="A337" s="45"/>
      <c r="B337" s="92" t="s">
        <v>75</v>
      </c>
      <c r="C337" s="64"/>
      <c r="D337" s="54">
        <v>-1000</v>
      </c>
    </row>
    <row r="338" spans="1:4" ht="12.75" customHeight="1">
      <c r="A338" s="45"/>
      <c r="B338" s="92" t="s">
        <v>145</v>
      </c>
      <c r="C338" s="64"/>
      <c r="D338" s="54">
        <v>1000</v>
      </c>
    </row>
    <row r="339" spans="1:4" ht="12.75" customHeight="1">
      <c r="A339" s="45">
        <v>3303</v>
      </c>
      <c r="B339" s="93" t="s">
        <v>154</v>
      </c>
      <c r="C339" s="64"/>
      <c r="D339" s="94">
        <f>SUM(D340)</f>
        <v>558</v>
      </c>
    </row>
    <row r="340" spans="1:4" ht="12.75" customHeight="1">
      <c r="A340" s="45"/>
      <c r="B340" s="92" t="s">
        <v>75</v>
      </c>
      <c r="C340" s="64"/>
      <c r="D340" s="54">
        <v>558</v>
      </c>
    </row>
    <row r="341" spans="1:4" ht="12.75" customHeight="1">
      <c r="A341" s="45">
        <v>3303</v>
      </c>
      <c r="B341" s="93" t="s">
        <v>221</v>
      </c>
      <c r="C341" s="64"/>
      <c r="D341" s="51">
        <f>SUM(D342:D343)</f>
        <v>0</v>
      </c>
    </row>
    <row r="342" spans="1:4" ht="12.75" customHeight="1">
      <c r="A342" s="45"/>
      <c r="B342" s="92" t="s">
        <v>75</v>
      </c>
      <c r="C342" s="64"/>
      <c r="D342" s="54">
        <v>1</v>
      </c>
    </row>
    <row r="343" spans="1:4" ht="12.75" customHeight="1">
      <c r="A343" s="45"/>
      <c r="B343" s="92" t="s">
        <v>81</v>
      </c>
      <c r="C343" s="64"/>
      <c r="D343" s="54">
        <v>-1</v>
      </c>
    </row>
    <row r="344" spans="1:4" ht="12.75" customHeight="1">
      <c r="A344" s="45">
        <v>3306</v>
      </c>
      <c r="B344" s="93" t="s">
        <v>155</v>
      </c>
      <c r="C344" s="64"/>
      <c r="D344" s="51">
        <f>SUM(D345:D346)</f>
        <v>0</v>
      </c>
    </row>
    <row r="345" spans="1:4" ht="12.75" customHeight="1">
      <c r="A345" s="45"/>
      <c r="B345" s="92" t="s">
        <v>75</v>
      </c>
      <c r="C345" s="64"/>
      <c r="D345" s="54">
        <v>244</v>
      </c>
    </row>
    <row r="346" spans="1:4" ht="12.75" customHeight="1">
      <c r="A346" s="45"/>
      <c r="B346" s="92" t="s">
        <v>81</v>
      </c>
      <c r="C346" s="64"/>
      <c r="D346" s="54">
        <v>-244</v>
      </c>
    </row>
    <row r="347" spans="1:4" ht="12.75" customHeight="1">
      <c r="A347" s="45">
        <v>3312</v>
      </c>
      <c r="B347" s="93" t="s">
        <v>156</v>
      </c>
      <c r="C347" s="64"/>
      <c r="D347" s="51">
        <f>SUM(D348:D349)</f>
        <v>0</v>
      </c>
    </row>
    <row r="348" spans="1:4" ht="12.75" customHeight="1">
      <c r="A348" s="45"/>
      <c r="B348" s="92" t="s">
        <v>75</v>
      </c>
      <c r="C348" s="64"/>
      <c r="D348" s="54">
        <v>116</v>
      </c>
    </row>
    <row r="349" spans="1:4" ht="12.75" customHeight="1">
      <c r="A349" s="45"/>
      <c r="B349" s="92" t="s">
        <v>81</v>
      </c>
      <c r="C349" s="64"/>
      <c r="D349" s="54">
        <v>-116</v>
      </c>
    </row>
    <row r="350" spans="1:4" ht="12.75" customHeight="1">
      <c r="A350" s="45">
        <v>3315</v>
      </c>
      <c r="B350" s="93" t="s">
        <v>51</v>
      </c>
      <c r="C350" s="64"/>
      <c r="D350" s="51">
        <f>SUM(D351)</f>
        <v>319</v>
      </c>
    </row>
    <row r="351" spans="1:4" ht="12.75" customHeight="1">
      <c r="A351" s="45"/>
      <c r="B351" s="92" t="s">
        <v>75</v>
      </c>
      <c r="C351" s="64"/>
      <c r="D351" s="54">
        <v>319</v>
      </c>
    </row>
    <row r="352" spans="1:4" ht="12.75" customHeight="1">
      <c r="A352" s="45">
        <v>3322</v>
      </c>
      <c r="B352" s="93" t="s">
        <v>157</v>
      </c>
      <c r="C352" s="64"/>
      <c r="D352" s="51">
        <f>SUM(D353:D354)</f>
        <v>0</v>
      </c>
    </row>
    <row r="353" spans="1:4" ht="12.75" customHeight="1">
      <c r="A353" s="45"/>
      <c r="B353" s="92" t="s">
        <v>75</v>
      </c>
      <c r="C353" s="64"/>
      <c r="D353" s="54">
        <v>194</v>
      </c>
    </row>
    <row r="354" spans="1:4" ht="12.75" customHeight="1">
      <c r="A354" s="45"/>
      <c r="B354" s="92" t="s">
        <v>81</v>
      </c>
      <c r="C354" s="64"/>
      <c r="D354" s="54">
        <v>-194</v>
      </c>
    </row>
    <row r="355" spans="1:4" ht="12.75" customHeight="1">
      <c r="A355" s="45">
        <v>3323</v>
      </c>
      <c r="B355" s="93" t="s">
        <v>158</v>
      </c>
      <c r="C355" s="64"/>
      <c r="D355" s="51">
        <f>SUM(D356:D357)</f>
        <v>0</v>
      </c>
    </row>
    <row r="356" spans="1:4" ht="12.75" customHeight="1">
      <c r="A356" s="45"/>
      <c r="B356" s="92" t="s">
        <v>75</v>
      </c>
      <c r="C356" s="64"/>
      <c r="D356" s="54">
        <v>-50</v>
      </c>
    </row>
    <row r="357" spans="1:4" ht="12.75" customHeight="1">
      <c r="A357" s="45"/>
      <c r="B357" s="92" t="s">
        <v>81</v>
      </c>
      <c r="C357" s="64"/>
      <c r="D357" s="54">
        <v>50</v>
      </c>
    </row>
    <row r="358" spans="1:4" ht="12.75" customHeight="1">
      <c r="A358" s="45">
        <v>3354</v>
      </c>
      <c r="B358" s="92" t="s">
        <v>197</v>
      </c>
      <c r="C358" s="64"/>
      <c r="D358" s="94">
        <f>SUM(D359)</f>
        <v>-6200</v>
      </c>
    </row>
    <row r="359" spans="1:4" ht="12.75" customHeight="1">
      <c r="A359" s="45"/>
      <c r="B359" s="92" t="s">
        <v>81</v>
      </c>
      <c r="C359" s="64"/>
      <c r="D359" s="54">
        <v>-6200</v>
      </c>
    </row>
    <row r="360" spans="1:4" ht="12.75" customHeight="1">
      <c r="A360" s="45">
        <v>3357</v>
      </c>
      <c r="B360" s="93" t="s">
        <v>54</v>
      </c>
      <c r="C360" s="64"/>
      <c r="D360" s="51">
        <f>SUM(D361:D362)</f>
        <v>0</v>
      </c>
    </row>
    <row r="361" spans="1:4" ht="12.75" customHeight="1">
      <c r="A361" s="45"/>
      <c r="B361" s="92" t="s">
        <v>77</v>
      </c>
      <c r="C361" s="64"/>
      <c r="D361" s="54">
        <v>172</v>
      </c>
    </row>
    <row r="362" spans="1:4" ht="12.75" customHeight="1">
      <c r="A362" s="45"/>
      <c r="B362" s="92" t="s">
        <v>75</v>
      </c>
      <c r="C362" s="64"/>
      <c r="D362" s="54">
        <v>-172</v>
      </c>
    </row>
    <row r="363" spans="1:4" ht="12.75" customHeight="1">
      <c r="A363" s="45">
        <v>3411</v>
      </c>
      <c r="B363" s="92" t="s">
        <v>159</v>
      </c>
      <c r="C363" s="64"/>
      <c r="D363" s="51">
        <f>SUM(D364:D365)</f>
        <v>0</v>
      </c>
    </row>
    <row r="364" spans="1:4" ht="12.75" customHeight="1">
      <c r="A364" s="45"/>
      <c r="B364" s="92" t="s">
        <v>81</v>
      </c>
      <c r="C364" s="64"/>
      <c r="D364" s="54">
        <v>3454</v>
      </c>
    </row>
    <row r="365" spans="1:4" ht="12.75" customHeight="1">
      <c r="A365" s="45"/>
      <c r="B365" s="92" t="s">
        <v>145</v>
      </c>
      <c r="C365" s="64"/>
      <c r="D365" s="54">
        <v>-3454</v>
      </c>
    </row>
    <row r="366" spans="1:4" ht="12.75" customHeight="1">
      <c r="A366" s="45">
        <v>3412</v>
      </c>
      <c r="B366" s="93" t="s">
        <v>160</v>
      </c>
      <c r="C366" s="64"/>
      <c r="D366" s="51">
        <f>SUM(D367:D368)</f>
        <v>0</v>
      </c>
    </row>
    <row r="367" spans="1:4" ht="12.75" customHeight="1">
      <c r="A367" s="45"/>
      <c r="B367" s="92" t="s">
        <v>77</v>
      </c>
      <c r="C367" s="64"/>
      <c r="D367" s="54">
        <v>68</v>
      </c>
    </row>
    <row r="368" spans="1:4" ht="12.75" customHeight="1">
      <c r="A368" s="45"/>
      <c r="B368" s="92" t="s">
        <v>75</v>
      </c>
      <c r="C368" s="64"/>
      <c r="D368" s="54">
        <v>-68</v>
      </c>
    </row>
    <row r="369" spans="1:4" ht="12.75" customHeight="1">
      <c r="A369" s="45">
        <v>3422</v>
      </c>
      <c r="B369" s="93" t="s">
        <v>161</v>
      </c>
      <c r="C369" s="64"/>
      <c r="D369" s="51">
        <f>SUM(D370:D371)</f>
        <v>0</v>
      </c>
    </row>
    <row r="370" spans="1:4" ht="12.75" customHeight="1">
      <c r="A370" s="45"/>
      <c r="B370" s="92" t="s">
        <v>75</v>
      </c>
      <c r="C370" s="64"/>
      <c r="D370" s="54">
        <v>-104</v>
      </c>
    </row>
    <row r="371" spans="1:4" ht="12.75" customHeight="1">
      <c r="A371" s="45"/>
      <c r="B371" s="92" t="s">
        <v>73</v>
      </c>
      <c r="C371" s="64"/>
      <c r="D371" s="54">
        <v>104</v>
      </c>
    </row>
    <row r="372" spans="1:4" ht="12.75" customHeight="1">
      <c r="A372" s="45">
        <v>3423</v>
      </c>
      <c r="B372" s="93" t="s">
        <v>222</v>
      </c>
      <c r="C372" s="64"/>
      <c r="D372" s="51">
        <f>SUM(D373:D374)</f>
        <v>0</v>
      </c>
    </row>
    <row r="373" spans="1:4" ht="12.75" customHeight="1">
      <c r="A373" s="45"/>
      <c r="B373" s="92" t="s">
        <v>77</v>
      </c>
      <c r="C373" s="64"/>
      <c r="D373" s="54">
        <v>62</v>
      </c>
    </row>
    <row r="374" spans="1:4" ht="12.75" customHeight="1">
      <c r="A374" s="45"/>
      <c r="B374" s="92" t="s">
        <v>75</v>
      </c>
      <c r="C374" s="64"/>
      <c r="D374" s="54">
        <v>-62</v>
      </c>
    </row>
    <row r="375" spans="1:4" ht="12.75" customHeight="1">
      <c r="A375" s="45">
        <v>3424</v>
      </c>
      <c r="B375" s="92" t="s">
        <v>162</v>
      </c>
      <c r="C375" s="64"/>
      <c r="D375" s="51">
        <f>SUM(D376:D377)</f>
        <v>0</v>
      </c>
    </row>
    <row r="376" spans="1:4" ht="12.75" customHeight="1">
      <c r="A376" s="45"/>
      <c r="B376" s="92" t="s">
        <v>75</v>
      </c>
      <c r="C376" s="64"/>
      <c r="D376" s="54">
        <v>-70</v>
      </c>
    </row>
    <row r="377" spans="1:4" ht="12.75" customHeight="1">
      <c r="A377" s="45"/>
      <c r="B377" s="92" t="s">
        <v>73</v>
      </c>
      <c r="C377" s="64"/>
      <c r="D377" s="54">
        <v>70</v>
      </c>
    </row>
    <row r="378" spans="1:4" ht="12.75" customHeight="1">
      <c r="A378" s="45">
        <v>3426</v>
      </c>
      <c r="B378" s="92" t="s">
        <v>163</v>
      </c>
      <c r="C378" s="64"/>
      <c r="D378" s="51">
        <f>SUM(D379:D380)</f>
        <v>0</v>
      </c>
    </row>
    <row r="379" spans="1:4" ht="12.75" customHeight="1">
      <c r="A379" s="45"/>
      <c r="B379" s="92" t="s">
        <v>77</v>
      </c>
      <c r="C379" s="64"/>
      <c r="D379" s="54">
        <v>228</v>
      </c>
    </row>
    <row r="380" spans="1:4" ht="12.75" customHeight="1">
      <c r="A380" s="45"/>
      <c r="B380" s="92" t="s">
        <v>75</v>
      </c>
      <c r="C380" s="64"/>
      <c r="D380" s="54">
        <v>-228</v>
      </c>
    </row>
    <row r="381" spans="1:4" ht="12.75" customHeight="1">
      <c r="A381" s="10" t="s">
        <v>46</v>
      </c>
      <c r="B381" s="92"/>
      <c r="C381" s="64"/>
      <c r="D381" s="51">
        <f>SUM(D378+D375+D369+D366+D363+D355+D352+D350+D347+D344+D339+D336+D334+D330+D326+D324+D319+D314+D308+D304+D301+D292+D286+D280+D275+D272+D284+D289+D358+D341+D317+D297+D278)</f>
        <v>-65991</v>
      </c>
    </row>
    <row r="382" spans="1:4" ht="12.75" customHeight="1">
      <c r="A382" s="10"/>
      <c r="B382" s="92"/>
      <c r="C382" s="64"/>
      <c r="D382" s="51"/>
    </row>
    <row r="383" spans="1:4" ht="12.75" customHeight="1">
      <c r="A383" s="10" t="s">
        <v>164</v>
      </c>
      <c r="B383" s="92"/>
      <c r="C383" s="64"/>
      <c r="D383" s="51"/>
    </row>
    <row r="384" spans="1:4" ht="12.75" customHeight="1">
      <c r="A384" s="7">
        <v>3928</v>
      </c>
      <c r="B384" s="93" t="s">
        <v>165</v>
      </c>
      <c r="C384" s="64"/>
      <c r="D384" s="51"/>
    </row>
    <row r="385" spans="1:4" ht="12.75" customHeight="1">
      <c r="A385" s="10"/>
      <c r="B385" s="92" t="s">
        <v>127</v>
      </c>
      <c r="C385" s="64"/>
      <c r="D385" s="95">
        <v>3625</v>
      </c>
    </row>
    <row r="386" spans="1:4" ht="12.75" customHeight="1">
      <c r="A386" s="10"/>
      <c r="B386" s="92" t="s">
        <v>166</v>
      </c>
      <c r="C386" s="64"/>
      <c r="D386" s="95">
        <v>-3625</v>
      </c>
    </row>
    <row r="387" spans="1:4" ht="12.75" customHeight="1">
      <c r="A387" s="10" t="s">
        <v>167</v>
      </c>
      <c r="B387" s="92"/>
      <c r="C387" s="64"/>
      <c r="D387" s="51">
        <f>SUM(D385:D386)</f>
        <v>0</v>
      </c>
    </row>
    <row r="388" spans="1:4" ht="12.75" customHeight="1">
      <c r="A388" s="10"/>
      <c r="B388" s="92"/>
      <c r="C388" s="64"/>
      <c r="D388" s="95"/>
    </row>
    <row r="389" spans="1:4" ht="12.75" customHeight="1">
      <c r="A389" s="10" t="s">
        <v>168</v>
      </c>
      <c r="B389" s="92"/>
      <c r="C389" s="64"/>
      <c r="D389" s="95"/>
    </row>
    <row r="390" spans="1:4" ht="12.75" customHeight="1">
      <c r="A390" s="7">
        <v>4014</v>
      </c>
      <c r="B390" s="93" t="s">
        <v>169</v>
      </c>
      <c r="C390" s="64"/>
      <c r="D390" s="51">
        <f>SUM(D391:D392)</f>
        <v>0</v>
      </c>
    </row>
    <row r="391" spans="1:4" ht="12.75" customHeight="1">
      <c r="A391" s="10"/>
      <c r="B391" s="92" t="s">
        <v>75</v>
      </c>
      <c r="C391" s="64"/>
      <c r="D391" s="95">
        <v>819</v>
      </c>
    </row>
    <row r="392" spans="1:4" ht="12.75" customHeight="1">
      <c r="A392" s="45"/>
      <c r="B392" s="92" t="s">
        <v>126</v>
      </c>
      <c r="C392" s="64"/>
      <c r="D392" s="54">
        <v>-819</v>
      </c>
    </row>
    <row r="393" spans="1:4" ht="12.75" customHeight="1">
      <c r="A393" s="45">
        <v>4117</v>
      </c>
      <c r="B393" s="93" t="s">
        <v>170</v>
      </c>
      <c r="C393" s="64"/>
      <c r="D393" s="51">
        <v>-10098</v>
      </c>
    </row>
    <row r="394" spans="1:4" ht="12.75" customHeight="1">
      <c r="A394" s="45">
        <v>4118</v>
      </c>
      <c r="B394" s="93" t="s">
        <v>171</v>
      </c>
      <c r="C394" s="64"/>
      <c r="D394" s="51">
        <f>SUM(D395:D396)</f>
        <v>0</v>
      </c>
    </row>
    <row r="395" spans="1:4" ht="12.75" customHeight="1">
      <c r="A395" s="45"/>
      <c r="B395" s="92" t="s">
        <v>75</v>
      </c>
      <c r="C395" s="64"/>
      <c r="D395" s="54">
        <v>608</v>
      </c>
    </row>
    <row r="396" spans="1:4" ht="12.75" customHeight="1">
      <c r="A396" s="45"/>
      <c r="B396" s="92" t="s">
        <v>126</v>
      </c>
      <c r="C396" s="64"/>
      <c r="D396" s="54">
        <v>-608</v>
      </c>
    </row>
    <row r="397" spans="1:4" ht="12.75" customHeight="1">
      <c r="A397" s="45">
        <v>4121</v>
      </c>
      <c r="B397" s="93" t="s">
        <v>172</v>
      </c>
      <c r="C397" s="64"/>
      <c r="D397" s="51">
        <f>SUM(D398:D399)</f>
        <v>0</v>
      </c>
    </row>
    <row r="398" spans="1:4" ht="12.75" customHeight="1">
      <c r="A398" s="45"/>
      <c r="B398" s="92" t="s">
        <v>75</v>
      </c>
      <c r="C398" s="64"/>
      <c r="D398" s="54">
        <v>2417</v>
      </c>
    </row>
    <row r="399" spans="1:4" ht="12.75" customHeight="1">
      <c r="A399" s="45"/>
      <c r="B399" s="92" t="s">
        <v>126</v>
      </c>
      <c r="C399" s="64"/>
      <c r="D399" s="54">
        <v>-2417</v>
      </c>
    </row>
    <row r="400" spans="1:4" ht="12.75" customHeight="1">
      <c r="A400" s="45">
        <v>4122</v>
      </c>
      <c r="B400" s="93" t="s">
        <v>173</v>
      </c>
      <c r="C400" s="64"/>
      <c r="D400" s="51">
        <f>SUM(D401:D402)</f>
        <v>0</v>
      </c>
    </row>
    <row r="401" spans="1:4" ht="12.75" customHeight="1">
      <c r="A401" s="45"/>
      <c r="B401" s="92" t="s">
        <v>75</v>
      </c>
      <c r="C401" s="64"/>
      <c r="D401" s="54">
        <v>5574</v>
      </c>
    </row>
    <row r="402" spans="1:4" ht="12.75" customHeight="1">
      <c r="A402" s="45"/>
      <c r="B402" s="92" t="s">
        <v>126</v>
      </c>
      <c r="C402" s="64"/>
      <c r="D402" s="54">
        <v>-5574</v>
      </c>
    </row>
    <row r="403" spans="1:5" ht="12.75" customHeight="1">
      <c r="A403" s="45">
        <v>4123</v>
      </c>
      <c r="B403" s="93" t="s">
        <v>174</v>
      </c>
      <c r="C403" s="64"/>
      <c r="D403" s="51">
        <f>SUM(D404:D406)</f>
        <v>-137794</v>
      </c>
      <c r="E403" s="101"/>
    </row>
    <row r="404" spans="1:4" ht="12.75" customHeight="1">
      <c r="A404" s="45"/>
      <c r="B404" s="92" t="s">
        <v>77</v>
      </c>
      <c r="C404" s="64"/>
      <c r="D404" s="54">
        <v>735</v>
      </c>
    </row>
    <row r="405" spans="1:4" ht="12.75" customHeight="1">
      <c r="A405" s="45"/>
      <c r="B405" s="92" t="s">
        <v>127</v>
      </c>
      <c r="C405" s="64"/>
      <c r="D405" s="54">
        <v>15037</v>
      </c>
    </row>
    <row r="406" spans="1:4" ht="12.75" customHeight="1">
      <c r="A406" s="45"/>
      <c r="B406" s="92" t="s">
        <v>126</v>
      </c>
      <c r="C406" s="64"/>
      <c r="D406" s="54">
        <v>-153566</v>
      </c>
    </row>
    <row r="407" spans="1:4" ht="12.75" customHeight="1">
      <c r="A407" s="45">
        <v>4124</v>
      </c>
      <c r="B407" s="92" t="s">
        <v>205</v>
      </c>
      <c r="C407" s="64"/>
      <c r="D407" s="51">
        <v>-57150</v>
      </c>
    </row>
    <row r="408" spans="1:4" ht="12.75" customHeight="1">
      <c r="A408" s="45">
        <v>4131</v>
      </c>
      <c r="B408" s="93" t="s">
        <v>175</v>
      </c>
      <c r="C408" s="64"/>
      <c r="D408" s="51">
        <f>SUM(D409:D410)</f>
        <v>0</v>
      </c>
    </row>
    <row r="409" spans="1:4" ht="12.75" customHeight="1">
      <c r="A409" s="45"/>
      <c r="B409" s="92" t="s">
        <v>75</v>
      </c>
      <c r="C409" s="64"/>
      <c r="D409" s="54">
        <v>1240</v>
      </c>
    </row>
    <row r="410" spans="1:4" ht="12.75" customHeight="1">
      <c r="A410" s="45"/>
      <c r="B410" s="92" t="s">
        <v>126</v>
      </c>
      <c r="C410" s="64"/>
      <c r="D410" s="54">
        <v>-1240</v>
      </c>
    </row>
    <row r="411" spans="1:4" ht="12.75" customHeight="1">
      <c r="A411" s="45">
        <v>4138</v>
      </c>
      <c r="B411" s="93" t="s">
        <v>176</v>
      </c>
      <c r="C411" s="64"/>
      <c r="D411" s="51">
        <f>SUM(D412:D413)</f>
        <v>0</v>
      </c>
    </row>
    <row r="412" spans="1:4" ht="12.75" customHeight="1">
      <c r="A412" s="45"/>
      <c r="B412" s="92" t="s">
        <v>75</v>
      </c>
      <c r="C412" s="64"/>
      <c r="D412" s="54">
        <v>39</v>
      </c>
    </row>
    <row r="413" spans="1:4" ht="12.75" customHeight="1">
      <c r="A413" s="45"/>
      <c r="B413" s="92" t="s">
        <v>126</v>
      </c>
      <c r="C413" s="64"/>
      <c r="D413" s="54">
        <v>-39</v>
      </c>
    </row>
    <row r="414" spans="1:4" ht="12.75" customHeight="1">
      <c r="A414" s="45">
        <v>4139</v>
      </c>
      <c r="B414" s="93" t="s">
        <v>177</v>
      </c>
      <c r="C414" s="64"/>
      <c r="D414" s="51">
        <f>SUM(D415:D416)</f>
        <v>0</v>
      </c>
    </row>
    <row r="415" spans="1:4" ht="12.75" customHeight="1">
      <c r="A415" s="45"/>
      <c r="B415" s="92" t="s">
        <v>127</v>
      </c>
      <c r="C415" s="64"/>
      <c r="D415" s="54">
        <v>3773</v>
      </c>
    </row>
    <row r="416" spans="1:4" ht="12.75" customHeight="1">
      <c r="A416" s="45"/>
      <c r="B416" s="92" t="s">
        <v>126</v>
      </c>
      <c r="C416" s="64"/>
      <c r="D416" s="54">
        <v>-3773</v>
      </c>
    </row>
    <row r="417" spans="1:4" ht="12.75" customHeight="1">
      <c r="A417" s="45">
        <v>4132</v>
      </c>
      <c r="B417" s="98" t="s">
        <v>196</v>
      </c>
      <c r="C417" s="64"/>
      <c r="D417" s="51">
        <f>SUM(D418)</f>
        <v>-10000</v>
      </c>
    </row>
    <row r="418" spans="1:4" ht="12.75" customHeight="1">
      <c r="A418" s="45"/>
      <c r="B418" s="92" t="s">
        <v>166</v>
      </c>
      <c r="C418" s="64"/>
      <c r="D418" s="54">
        <v>-10000</v>
      </c>
    </row>
    <row r="419" spans="1:4" ht="12.75" customHeight="1">
      <c r="A419" s="45">
        <v>4213</v>
      </c>
      <c r="B419" s="92" t="s">
        <v>27</v>
      </c>
      <c r="C419" s="64"/>
      <c r="D419" s="54">
        <v>6318</v>
      </c>
    </row>
    <row r="420" spans="1:4" ht="12.75" customHeight="1">
      <c r="A420" s="45">
        <v>4215</v>
      </c>
      <c r="B420" s="92" t="s">
        <v>28</v>
      </c>
      <c r="C420" s="64"/>
      <c r="D420" s="54">
        <v>25301</v>
      </c>
    </row>
    <row r="421" spans="1:4" ht="12.75" customHeight="1">
      <c r="A421" s="45">
        <v>4217</v>
      </c>
      <c r="B421" s="92" t="s">
        <v>31</v>
      </c>
      <c r="C421" s="64"/>
      <c r="D421" s="54">
        <v>941</v>
      </c>
    </row>
    <row r="422" spans="1:4" ht="12.75" customHeight="1">
      <c r="A422" s="45">
        <v>4219</v>
      </c>
      <c r="B422" s="92" t="s">
        <v>29</v>
      </c>
      <c r="C422" s="64"/>
      <c r="D422" s="54">
        <v>70077</v>
      </c>
    </row>
    <row r="423" spans="1:4" ht="12.75" customHeight="1">
      <c r="A423" s="45">
        <v>4223</v>
      </c>
      <c r="B423" s="92" t="s">
        <v>32</v>
      </c>
      <c r="C423" s="64"/>
      <c r="D423" s="54">
        <v>9749</v>
      </c>
    </row>
    <row r="424" spans="1:4" ht="12.75" customHeight="1">
      <c r="A424" s="45">
        <v>4231</v>
      </c>
      <c r="B424" s="92" t="s">
        <v>206</v>
      </c>
      <c r="C424" s="64"/>
      <c r="D424" s="54">
        <v>10193</v>
      </c>
    </row>
    <row r="425" spans="1:4" ht="12.75" customHeight="1">
      <c r="A425" s="45">
        <v>4235</v>
      </c>
      <c r="B425" s="92" t="s">
        <v>207</v>
      </c>
      <c r="C425" s="64"/>
      <c r="D425" s="54">
        <v>10782</v>
      </c>
    </row>
    <row r="426" spans="1:4" ht="12.75" customHeight="1">
      <c r="A426" s="45">
        <v>4237</v>
      </c>
      <c r="B426" s="92" t="s">
        <v>208</v>
      </c>
      <c r="C426" s="64"/>
      <c r="D426" s="54">
        <v>528</v>
      </c>
    </row>
    <row r="427" spans="1:4" ht="12.75" customHeight="1">
      <c r="A427" s="45">
        <v>4239</v>
      </c>
      <c r="B427" s="92" t="s">
        <v>209</v>
      </c>
      <c r="C427" s="64"/>
      <c r="D427" s="54">
        <v>6996</v>
      </c>
    </row>
    <row r="428" spans="1:4" ht="12.75" customHeight="1">
      <c r="A428" s="45">
        <v>4241</v>
      </c>
      <c r="B428" s="92" t="s">
        <v>210</v>
      </c>
      <c r="C428" s="64"/>
      <c r="D428" s="54">
        <v>5096</v>
      </c>
    </row>
    <row r="429" spans="1:4" ht="12.75" customHeight="1">
      <c r="A429" s="45">
        <v>4253</v>
      </c>
      <c r="B429" s="92" t="s">
        <v>211</v>
      </c>
      <c r="C429" s="64"/>
      <c r="D429" s="54">
        <v>1018</v>
      </c>
    </row>
    <row r="430" spans="1:4" ht="12.75" customHeight="1">
      <c r="A430" s="45">
        <v>4255</v>
      </c>
      <c r="B430" s="92" t="s">
        <v>212</v>
      </c>
      <c r="C430" s="64"/>
      <c r="D430" s="54">
        <v>4096</v>
      </c>
    </row>
    <row r="431" spans="1:4" ht="12.75" customHeight="1">
      <c r="A431" s="45">
        <v>4261</v>
      </c>
      <c r="B431" s="92" t="s">
        <v>213</v>
      </c>
      <c r="C431" s="64"/>
      <c r="D431" s="54">
        <v>832</v>
      </c>
    </row>
    <row r="432" spans="1:4" ht="12.75" customHeight="1">
      <c r="A432" s="45">
        <v>4265</v>
      </c>
      <c r="B432" s="92" t="s">
        <v>216</v>
      </c>
      <c r="C432" s="64"/>
      <c r="D432" s="54">
        <f>SUM(D433:D434)</f>
        <v>-217804</v>
      </c>
    </row>
    <row r="433" spans="1:4" ht="12.75" customHeight="1">
      <c r="A433" s="45"/>
      <c r="B433" s="92" t="s">
        <v>75</v>
      </c>
      <c r="C433" s="64"/>
      <c r="D433" s="54">
        <v>6801</v>
      </c>
    </row>
    <row r="434" spans="1:4" ht="12.75" customHeight="1">
      <c r="A434" s="45"/>
      <c r="B434" s="92" t="s">
        <v>126</v>
      </c>
      <c r="C434" s="64"/>
      <c r="D434" s="54">
        <v>-224605</v>
      </c>
    </row>
    <row r="435" spans="1:4" ht="12.75" customHeight="1">
      <c r="A435" s="45">
        <v>4321</v>
      </c>
      <c r="B435" s="92" t="s">
        <v>214</v>
      </c>
      <c r="C435" s="64"/>
      <c r="D435" s="54">
        <v>11983</v>
      </c>
    </row>
    <row r="436" spans="1:4" ht="12.75" customHeight="1">
      <c r="A436" s="45">
        <v>4322</v>
      </c>
      <c r="B436" s="92" t="s">
        <v>68</v>
      </c>
      <c r="C436" s="64"/>
      <c r="D436" s="54">
        <v>19820</v>
      </c>
    </row>
    <row r="437" spans="1:4" ht="12.75" customHeight="1">
      <c r="A437" s="45">
        <v>4351</v>
      </c>
      <c r="B437" s="92" t="s">
        <v>215</v>
      </c>
      <c r="C437" s="64"/>
      <c r="D437" s="54">
        <v>34074</v>
      </c>
    </row>
    <row r="438" spans="1:4" ht="12.75" customHeight="1">
      <c r="A438" s="10" t="s">
        <v>178</v>
      </c>
      <c r="B438" s="92"/>
      <c r="C438" s="64"/>
      <c r="D438" s="51">
        <f>SUM(D414+D411+D408+D403+D400+D397+D394+D393+D390+D407+D417+D419+D420+D421+D422+D423+D425+D424+D426+D427+D428+D429+D430+D431+D432+D436+D435+D437)</f>
        <v>-215042</v>
      </c>
    </row>
    <row r="439" spans="1:4" ht="12.75" customHeight="1">
      <c r="A439" s="45"/>
      <c r="B439" s="92"/>
      <c r="C439" s="64"/>
      <c r="D439" s="54"/>
    </row>
    <row r="440" spans="1:4" ht="12.75" customHeight="1">
      <c r="A440" s="59" t="s">
        <v>179</v>
      </c>
      <c r="B440" s="92"/>
      <c r="C440" s="64"/>
      <c r="D440" s="54"/>
    </row>
    <row r="441" spans="1:4" ht="12.75" customHeight="1">
      <c r="A441" s="45">
        <v>5011</v>
      </c>
      <c r="B441" s="93" t="s">
        <v>180</v>
      </c>
      <c r="C441" s="64"/>
      <c r="D441" s="51">
        <f>SUM(D442:D443)</f>
        <v>0</v>
      </c>
    </row>
    <row r="442" spans="1:4" ht="12.75" customHeight="1">
      <c r="A442" s="45"/>
      <c r="B442" s="92" t="s">
        <v>75</v>
      </c>
      <c r="C442" s="64"/>
      <c r="D442" s="54">
        <v>-13871</v>
      </c>
    </row>
    <row r="443" spans="1:4" ht="12.75" customHeight="1">
      <c r="A443" s="45"/>
      <c r="B443" s="92" t="s">
        <v>127</v>
      </c>
      <c r="C443" s="64"/>
      <c r="D443" s="54">
        <v>13871</v>
      </c>
    </row>
    <row r="444" spans="1:4" ht="12.75" customHeight="1">
      <c r="A444" s="45">
        <v>5031</v>
      </c>
      <c r="B444" s="93" t="s">
        <v>203</v>
      </c>
      <c r="C444" s="64"/>
      <c r="D444" s="51">
        <v>-1700</v>
      </c>
    </row>
    <row r="445" spans="1:4" ht="12.75" customHeight="1">
      <c r="A445" s="45">
        <v>5033</v>
      </c>
      <c r="B445" s="93" t="s">
        <v>181</v>
      </c>
      <c r="C445" s="64"/>
      <c r="D445" s="51">
        <f>SUM(D446:D447)</f>
        <v>0</v>
      </c>
    </row>
    <row r="446" spans="1:4" ht="12.75" customHeight="1">
      <c r="A446" s="45"/>
      <c r="B446" s="92" t="s">
        <v>75</v>
      </c>
      <c r="C446" s="64"/>
      <c r="D446" s="54">
        <v>65</v>
      </c>
    </row>
    <row r="447" spans="1:4" ht="12.75" customHeight="1">
      <c r="A447" s="45"/>
      <c r="B447" s="92" t="s">
        <v>127</v>
      </c>
      <c r="C447" s="64"/>
      <c r="D447" s="54">
        <v>-65</v>
      </c>
    </row>
    <row r="448" spans="1:4" ht="12.75" customHeight="1">
      <c r="A448" s="45">
        <v>5034</v>
      </c>
      <c r="B448" s="93" t="s">
        <v>182</v>
      </c>
      <c r="C448" s="64"/>
      <c r="D448" s="51">
        <f>SUM(D449:D450)</f>
        <v>-16000</v>
      </c>
    </row>
    <row r="449" spans="1:4" ht="12.75" customHeight="1">
      <c r="A449" s="45"/>
      <c r="B449" s="92" t="s">
        <v>126</v>
      </c>
      <c r="C449" s="64"/>
      <c r="D449" s="54">
        <v>1143</v>
      </c>
    </row>
    <row r="450" spans="1:4" ht="12.75" customHeight="1">
      <c r="A450" s="45"/>
      <c r="B450" s="92" t="s">
        <v>127</v>
      </c>
      <c r="C450" s="64"/>
      <c r="D450" s="54">
        <v>-17143</v>
      </c>
    </row>
    <row r="451" spans="1:4" ht="12.75" customHeight="1">
      <c r="A451" s="45">
        <v>5038</v>
      </c>
      <c r="B451" s="97" t="s">
        <v>190</v>
      </c>
      <c r="C451" s="64"/>
      <c r="D451" s="51">
        <v>-590535</v>
      </c>
    </row>
    <row r="452" spans="1:4" ht="12.75" customHeight="1">
      <c r="A452" s="45">
        <v>5039</v>
      </c>
      <c r="B452" s="93" t="s">
        <v>183</v>
      </c>
      <c r="C452" s="64"/>
      <c r="D452" s="51">
        <f>SUM(D453:D454)</f>
        <v>0</v>
      </c>
    </row>
    <row r="453" spans="1:4" ht="12.75" customHeight="1">
      <c r="A453" s="45"/>
      <c r="B453" s="92" t="s">
        <v>75</v>
      </c>
      <c r="C453" s="64"/>
      <c r="D453" s="54">
        <v>1773</v>
      </c>
    </row>
    <row r="454" spans="1:4" ht="12.75" customHeight="1">
      <c r="A454" s="45"/>
      <c r="B454" s="92" t="s">
        <v>127</v>
      </c>
      <c r="C454" s="64"/>
      <c r="D454" s="54">
        <v>-1773</v>
      </c>
    </row>
    <row r="455" spans="1:4" ht="12.75" customHeight="1">
      <c r="A455" s="45">
        <v>5044</v>
      </c>
      <c r="B455" s="93" t="s">
        <v>184</v>
      </c>
      <c r="C455" s="64"/>
      <c r="D455" s="51">
        <f>SUM(D456:D458)</f>
        <v>0</v>
      </c>
    </row>
    <row r="456" spans="1:4" ht="12.75" customHeight="1">
      <c r="A456" s="45"/>
      <c r="B456" s="92" t="s">
        <v>75</v>
      </c>
      <c r="C456" s="64"/>
      <c r="D456" s="54">
        <v>1642</v>
      </c>
    </row>
    <row r="457" spans="1:4" ht="12.75" customHeight="1">
      <c r="A457" s="45"/>
      <c r="B457" s="92" t="s">
        <v>127</v>
      </c>
      <c r="C457" s="64"/>
      <c r="D457" s="54">
        <v>-1736</v>
      </c>
    </row>
    <row r="458" spans="1:4" ht="12.75" customHeight="1">
      <c r="A458" s="45"/>
      <c r="B458" s="92" t="s">
        <v>134</v>
      </c>
      <c r="C458" s="64"/>
      <c r="D458" s="54">
        <v>94</v>
      </c>
    </row>
    <row r="459" spans="1:4" ht="12.75" customHeight="1">
      <c r="A459" s="59" t="s">
        <v>185</v>
      </c>
      <c r="B459" s="92"/>
      <c r="C459" s="64"/>
      <c r="D459" s="51">
        <f>SUM(D455+D452+D448+D445+D441+D451+D445+D444)</f>
        <v>-608235</v>
      </c>
    </row>
    <row r="460" spans="1:4" ht="12.75" customHeight="1">
      <c r="A460" s="45"/>
      <c r="B460" s="92"/>
      <c r="C460" s="64"/>
      <c r="D460" s="54"/>
    </row>
    <row r="461" spans="1:4" ht="14.25" customHeight="1">
      <c r="A461" s="48" t="s">
        <v>60</v>
      </c>
      <c r="B461" s="49"/>
      <c r="C461" s="65">
        <f>C195</f>
        <v>-998498</v>
      </c>
      <c r="D461" s="51">
        <f>SUM(D381+D262+D249+D459+D438+D387+D269+D200)</f>
        <v>-845768</v>
      </c>
    </row>
    <row r="462" spans="1:4" ht="14.25" customHeight="1">
      <c r="A462" s="48"/>
      <c r="B462" s="49"/>
      <c r="C462" s="65"/>
      <c r="D462" s="51"/>
    </row>
    <row r="463" spans="1:4" ht="14.25" customHeight="1">
      <c r="A463" s="45">
        <v>6110</v>
      </c>
      <c r="B463" s="99" t="s">
        <v>57</v>
      </c>
      <c r="C463" s="65"/>
      <c r="D463" s="95">
        <v>-152730</v>
      </c>
    </row>
    <row r="464" spans="1:4" ht="12.75" customHeight="1">
      <c r="A464" s="45"/>
      <c r="B464" s="66"/>
      <c r="C464" s="65"/>
      <c r="D464" s="51"/>
    </row>
    <row r="465" spans="1:4" ht="12.75" customHeight="1">
      <c r="A465" s="59" t="s">
        <v>84</v>
      </c>
      <c r="B465" s="49"/>
      <c r="C465" s="56">
        <f>C96+C461</f>
        <v>-843773</v>
      </c>
      <c r="D465" s="56">
        <f>SUM(D461+D96+D463)</f>
        <v>-843773</v>
      </c>
    </row>
  </sheetData>
  <mergeCells count="2">
    <mergeCell ref="A1:D1"/>
    <mergeCell ref="A2:D2"/>
  </mergeCells>
  <printOptions/>
  <pageMargins left="0.3937007874015748" right="0.1968503937007874" top="0.5905511811023623" bottom="0.7874015748031497" header="0.5118110236220472" footer="0.11811023622047245"/>
  <pageSetup firstPageNumber="1" useFirstPageNumber="1" horizontalDpi="600" verticalDpi="600" orientation="portrait" paperSize="9" scale="85" r:id="rId1"/>
  <headerFooter alignWithMargins="0">
    <oddFooter>&amp;C&amp;P</oddFooter>
  </headerFooter>
  <rowBreaks count="2" manualBreakCount="2">
    <brk id="205" max="16383" man="1"/>
    <brk id="4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Pajtás Zoltánné</dc:creator>
  <cp:keywords/>
  <dc:description/>
  <cp:lastModifiedBy>Romhányi Ildikó</cp:lastModifiedBy>
  <cp:lastPrinted>2015-02-12T14:34:56Z</cp:lastPrinted>
  <dcterms:created xsi:type="dcterms:W3CDTF">2015-01-30T16:04:13Z</dcterms:created>
  <dcterms:modified xsi:type="dcterms:W3CDTF">2015-02-12T17:04:13Z</dcterms:modified>
  <cp:category/>
  <cp:version/>
  <cp:contentType/>
  <cp:contentStatus/>
</cp:coreProperties>
</file>