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6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 " sheetId="8" r:id="rId8"/>
    <sheet name="4.mell." sheetId="9" r:id="rId9"/>
    <sheet name="5.mell. " sheetId="10" r:id="rId10"/>
    <sheet name="6.mell. " sheetId="11" r:id="rId11"/>
    <sheet name="7.mell" sheetId="12" r:id="rId12"/>
    <sheet name="8mell. " sheetId="13" r:id="rId13"/>
    <sheet name="9mell." sheetId="14" r:id="rId14"/>
    <sheet name="10.mell " sheetId="15" r:id="rId15"/>
    <sheet name="11.mell.  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 '!$4:$8</definedName>
    <definedName name="_xlnm.Print_Titles" localSheetId="8">'4.mell.'!$4:$8</definedName>
    <definedName name="_xlnm.Print_Titles" localSheetId="9">'5.mell. '!$6:$10</definedName>
    <definedName name="_xlnm.Print_Titles" localSheetId="13">'9mell.'!$6:$9</definedName>
    <definedName name="_xlnm.Print_Area" localSheetId="3">'2.mell'!$A$1:$C$938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<sst xmlns="http://schemas.openxmlformats.org/spreadsheetml/2006/main" count="2698" uniqueCount="774">
  <si>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</si>
  <si>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</si>
  <si>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</si>
  <si>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</si>
  <si>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</si>
  <si>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</si>
  <si>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</si>
  <si>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</si>
  <si>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</si>
  <si>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</si>
  <si>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</si>
  <si>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</si>
  <si>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</si>
  <si>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</si>
  <si>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</si>
  <si>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</si>
  <si>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</si>
  <si>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</si>
  <si>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</si>
  <si>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</si>
  <si>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</si>
  <si>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</si>
  <si>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</si>
  <si>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</si>
  <si>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</si>
  <si>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</si>
  <si>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</si>
  <si>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</si>
  <si>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</si>
  <si>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</si>
  <si>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</si>
  <si>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</si>
  <si>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</si>
  <si>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</si>
  <si>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</si>
  <si>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</si>
  <si>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</si>
  <si>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</si>
  <si>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</si>
  <si>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</si>
  <si>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</si>
  <si>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</si>
  <si>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</si>
  <si>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</si>
  <si>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</si>
  <si>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</si>
  <si>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</si>
  <si>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</si>
  <si>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</si>
  <si>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</si>
  <si>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</si>
  <si>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</si>
  <si>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</si>
  <si>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</si>
  <si>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</si>
  <si>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</si>
  <si>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</si>
  <si>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</si>
  <si>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</si>
  <si>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</si>
  <si>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</si>
  <si>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</si>
  <si>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</si>
  <si>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</si>
  <si>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</si>
  <si>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</si>
  <si>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</si>
  <si>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</si>
  <si>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</si>
  <si>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</si>
  <si>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</si>
  <si>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</si>
  <si>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</si>
  <si>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</si>
  <si>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</si>
  <si>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</si>
  <si>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</si>
  <si>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</si>
  <si>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</si>
  <si>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Környezetvédelem</t>
  </si>
  <si>
    <t>Védett értékek fenntartása</t>
  </si>
  <si>
    <t>Oktatás</t>
  </si>
  <si>
    <t>Pályázati támogatás</t>
  </si>
  <si>
    <t>2012. évi</t>
  </si>
  <si>
    <t>terv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</si>
  <si>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</si>
  <si>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</si>
  <si>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</si>
  <si>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</si>
  <si>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</si>
  <si>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</si>
  <si>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</si>
  <si>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</si>
  <si>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</si>
  <si>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</si>
  <si>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</si>
  <si>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</si>
  <si>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</si>
  <si>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</si>
  <si>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</si>
  <si>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</si>
  <si>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</si>
  <si>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</si>
  <si>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</si>
  <si>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</si>
  <si>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</si>
  <si>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</si>
  <si>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</si>
  <si>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</si>
  <si>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</si>
  <si>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</si>
  <si>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</si>
  <si>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</si>
  <si>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</si>
  <si>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</si>
  <si>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</si>
  <si>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</si>
  <si>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</si>
  <si>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</si>
  <si>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</si>
  <si>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</si>
  <si>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</si>
  <si>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</si>
  <si>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</si>
  <si>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</si>
  <si>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</si>
  <si>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</si>
  <si>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</si>
  <si>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</si>
  <si>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</si>
  <si>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</si>
  <si>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</si>
  <si>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</si>
  <si>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</si>
  <si>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</si>
  <si>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</si>
  <si>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</si>
  <si>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</si>
  <si>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</si>
  <si>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</si>
  <si>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</si>
  <si>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</si>
  <si>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</si>
  <si>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</si>
  <si>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</si>
  <si>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</si>
  <si>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</si>
  <si>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</si>
  <si>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</si>
  <si>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</si>
  <si>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</si>
  <si>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</si>
  <si>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</si>
  <si>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</si>
  <si>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</si>
  <si>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</si>
  <si>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</si>
  <si>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</si>
  <si>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</si>
  <si>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SEM IX. Zrt.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</si>
  <si>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</si>
  <si>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</si>
  <si>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</si>
  <si>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</si>
  <si>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</si>
  <si>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</si>
  <si>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</si>
  <si>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</si>
  <si>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</si>
  <si>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</si>
  <si>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</si>
  <si>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</si>
  <si>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</si>
  <si>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Tárgyévi helyesbített pénzmaradvány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</si>
  <si>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</si>
  <si>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</si>
  <si>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</si>
  <si>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</si>
  <si>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</si>
  <si>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</si>
  <si>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</si>
  <si>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</si>
  <si>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2012. évi 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</si>
  <si>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</si>
  <si>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</si>
  <si>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</si>
  <si>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</si>
  <si>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</si>
  <si>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</si>
  <si>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</si>
  <si>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</si>
  <si>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</si>
  <si>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</si>
  <si>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</si>
  <si>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</si>
  <si>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</si>
  <si>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</si>
  <si>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</si>
  <si>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</si>
  <si>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</si>
  <si>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</si>
  <si>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</si>
  <si>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</si>
  <si>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</si>
  <si>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</si>
  <si>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</si>
  <si>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</si>
  <si>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</si>
  <si>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</si>
  <si>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</si>
  <si>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</si>
  <si>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</si>
  <si>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</si>
  <si>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</si>
  <si>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</si>
  <si>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</si>
  <si>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</si>
  <si>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</si>
  <si>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</si>
  <si>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</si>
  <si>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</si>
  <si>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</si>
  <si>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</si>
  <si>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</si>
  <si>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</si>
  <si>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</si>
  <si>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</si>
  <si>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</si>
  <si>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</si>
  <si>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</si>
  <si>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</si>
  <si>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</si>
  <si>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</si>
  <si>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</si>
  <si>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</si>
  <si>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</si>
  <si>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</si>
  <si>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</si>
  <si>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</si>
  <si>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</si>
  <si>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</si>
  <si>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</si>
  <si>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</si>
  <si>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</si>
  <si>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</si>
  <si>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</si>
  <si>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</si>
  <si>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</si>
  <si>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</si>
  <si>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</si>
  <si>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</si>
  <si>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</si>
  <si>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</si>
  <si>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</si>
  <si>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</si>
  <si>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</si>
  <si>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</si>
  <si>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</si>
  <si>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</si>
  <si>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</si>
  <si>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</si>
  <si>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</si>
  <si>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</si>
  <si>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</si>
  <si>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</si>
  <si>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</si>
  <si>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</si>
  <si>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</si>
  <si>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</si>
  <si>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</si>
  <si>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</si>
  <si>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</si>
  <si>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</si>
  <si>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</si>
  <si>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</si>
  <si>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</si>
  <si>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</si>
  <si>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</si>
  <si>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</si>
  <si>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</si>
  <si>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</si>
  <si>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</si>
  <si>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</si>
  <si>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</si>
  <si>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</si>
  <si>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</si>
  <si>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</si>
  <si>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</si>
  <si>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</si>
  <si>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</si>
  <si>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</si>
  <si>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</si>
  <si>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</si>
  <si>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</si>
  <si>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</si>
  <si>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</si>
  <si>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</si>
  <si>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</si>
  <si>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</si>
  <si>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</si>
  <si>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</si>
  <si>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</si>
  <si>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</si>
  <si>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</si>
  <si>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</si>
  <si>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</si>
  <si>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</si>
  <si>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</si>
  <si>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</si>
  <si>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</si>
  <si>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</si>
  <si>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</si>
  <si>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</si>
  <si>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</si>
  <si>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</si>
  <si>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</si>
  <si>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</si>
  <si>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</si>
  <si>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</si>
  <si>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</si>
  <si>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</si>
  <si>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</si>
  <si>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</si>
  <si>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</si>
  <si>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</si>
  <si>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</si>
  <si>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</si>
  <si>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</si>
  <si>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</si>
  <si>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</si>
  <si>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</si>
  <si>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</si>
  <si>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</si>
  <si>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</si>
  <si>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</si>
  <si>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</si>
  <si>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</si>
  <si>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</si>
  <si>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</si>
  <si>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</si>
  <si>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Gépjárműadó</t>
  </si>
  <si>
    <t>méltányosság</t>
  </si>
  <si>
    <t>Ellátottak térítési díja gyermekétkeztetés</t>
  </si>
  <si>
    <t>Ellátottak térítési díja személyes gondoskodás</t>
  </si>
  <si>
    <t>Helyiség bérleti díj</t>
  </si>
  <si>
    <t>közérdekű bérbeadás</t>
  </si>
  <si>
    <t>9. számú melléklet</t>
  </si>
  <si>
    <t>2012. évi Polgármesteri Hivatal és Intézményi létszámadatok</t>
  </si>
  <si>
    <t>Intézmény megnevezése (Polgármesteri Hivatalnál Irodánként)</t>
  </si>
  <si>
    <t>Engedélye-zett létszám összesen</t>
  </si>
  <si>
    <t>Engedélyezett létszám</t>
  </si>
  <si>
    <t>Szakmai létsz.</t>
  </si>
  <si>
    <t>Egyéb létsz.</t>
  </si>
  <si>
    <t>Közfoglalkoz-tatottak létszáma</t>
  </si>
  <si>
    <t>Teljes munkaidős</t>
  </si>
  <si>
    <t>Részmun-kaidős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</si>
  <si>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</si>
  <si>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</si>
  <si>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</si>
  <si>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</si>
  <si>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</si>
  <si>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</si>
  <si>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</si>
  <si>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</si>
  <si>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</si>
  <si>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</si>
  <si>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</si>
  <si>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</si>
  <si>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</si>
  <si>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</si>
  <si>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Egyéb működési célú kiadások</t>
  </si>
  <si>
    <t>Ellátottak pénzbeli juttatásai</t>
  </si>
  <si>
    <t>20.</t>
  </si>
  <si>
    <t>26.</t>
  </si>
  <si>
    <t>21.</t>
  </si>
  <si>
    <t>27.</t>
  </si>
  <si>
    <t>23.</t>
  </si>
  <si>
    <t>28.</t>
  </si>
  <si>
    <t>Egyéb felhalmozási kiadások</t>
  </si>
  <si>
    <t>24.</t>
  </si>
  <si>
    <t>30.</t>
  </si>
  <si>
    <t>31.</t>
  </si>
  <si>
    <t>32.</t>
  </si>
  <si>
    <t>25.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</si>
  <si>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</si>
  <si>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</si>
  <si>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</si>
  <si>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</si>
  <si>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</si>
  <si>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</si>
  <si>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</si>
  <si>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</si>
  <si>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</si>
  <si>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</si>
  <si>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</si>
  <si>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</si>
  <si>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</si>
  <si>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</si>
  <si>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</si>
  <si>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</si>
  <si>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</si>
  <si>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</si>
  <si>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</si>
  <si>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</si>
  <si>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</si>
  <si>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>2012. évi  terv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</si>
  <si>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</si>
  <si>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</si>
  <si>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</si>
  <si>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</si>
  <si>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</si>
  <si>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</si>
  <si>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 xml:space="preserve">KMOP-3.3.3-11 Megújoló energiahordozók felhasználásának növelése a KMR régióban (jelenleg önerő) </t>
  </si>
  <si>
    <t>Ssz.</t>
  </si>
  <si>
    <t>22.</t>
  </si>
  <si>
    <t>Kicsi Bocs Óvoda</t>
  </si>
  <si>
    <t>Kerekerdő Óvoda</t>
  </si>
  <si>
    <t>Epres Óvoda</t>
  </si>
  <si>
    <t>Csicsergő Óvoda</t>
  </si>
  <si>
    <t xml:space="preserve">Liliom Óvoda </t>
  </si>
  <si>
    <t xml:space="preserve">Méhecske Óvoda </t>
  </si>
  <si>
    <t>Napfény Óvoda</t>
  </si>
  <si>
    <t>Ugrifüles Óvoda</t>
  </si>
  <si>
    <t>Bakáts téri Általános Iskola</t>
  </si>
  <si>
    <t>Dominó Általános Iskola</t>
  </si>
  <si>
    <t>József Attila Általános Iskola</t>
  </si>
  <si>
    <t>Komplex Óvoda és Általános Iskola</t>
  </si>
  <si>
    <t>Kosztolányi Dezső Általános Iskola</t>
  </si>
  <si>
    <t>Kőrösi Csoma Sándor Általános Iskola</t>
  </si>
  <si>
    <t>29.</t>
  </si>
  <si>
    <t>33.</t>
  </si>
  <si>
    <t>Molnár Ferenc Általános Iskola</t>
  </si>
  <si>
    <t>Ádám Jenő Zeneiskola</t>
  </si>
  <si>
    <t>Szentgyörgyi Albert Ált. Iskola és Gimnázium</t>
  </si>
  <si>
    <t>Telepy Károly Ált. Iskola és Gimnázium</t>
  </si>
  <si>
    <t>Leövey Klára Gimnázium</t>
  </si>
  <si>
    <t>Weörös Sándor Ált. Iskola és Gimnázium</t>
  </si>
  <si>
    <t>FESZGYI</t>
  </si>
  <si>
    <t>Fvi Egyesített Bölcsödék</t>
  </si>
  <si>
    <t>Fvi Nevelési Tanácsadó</t>
  </si>
  <si>
    <t>Polgármesteri Hivatal összesen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</si>
  <si>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</si>
  <si>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</si>
  <si>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</si>
  <si>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</si>
  <si>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</si>
  <si>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</si>
  <si>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</si>
  <si>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</si>
  <si>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</si>
  <si>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</si>
  <si>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</si>
  <si>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</si>
  <si>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</si>
  <si>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Polgármesteri és Jegyzői Kabinet</t>
  </si>
  <si>
    <t>Szervezési Iroda</t>
  </si>
  <si>
    <t>Szervezési Iroda Üdülő</t>
  </si>
  <si>
    <t>Vagyonkezelési, Városüzemeltetési és Felúj. Iroda</t>
  </si>
  <si>
    <t>Polgárvédelem</t>
  </si>
  <si>
    <t>34.</t>
  </si>
  <si>
    <t>35.</t>
  </si>
  <si>
    <t>36.</t>
  </si>
  <si>
    <t>37.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</si>
  <si>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</si>
  <si>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</si>
  <si>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</si>
  <si>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</si>
  <si>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</si>
  <si>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</si>
  <si>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</si>
  <si>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</si>
  <si>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>Csudafa Óvoda</t>
  </si>
  <si>
    <t>38.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</si>
  <si>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</si>
  <si>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</si>
  <si>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</si>
  <si>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>Összesen Oktatási, nevelési, szoc. Ktsv.szervel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</si>
  <si>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</si>
  <si>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</si>
  <si>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</si>
  <si>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</si>
  <si>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</si>
  <si>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</si>
  <si>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</si>
  <si>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</si>
  <si>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</si>
  <si>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</si>
  <si>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</si>
  <si>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</si>
  <si>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</si>
  <si>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</si>
  <si>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FMK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</si>
  <si>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</si>
  <si>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</si>
  <si>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</si>
  <si>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</si>
  <si>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</si>
  <si>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</si>
  <si>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</si>
  <si>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</si>
  <si>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</si>
  <si>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>2012. évi                    terv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</si>
  <si>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</si>
  <si>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</si>
  <si>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</si>
  <si>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</si>
  <si>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</si>
  <si>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</si>
  <si>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</si>
  <si>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</si>
  <si>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</si>
  <si>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</si>
  <si>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39.</t>
  </si>
  <si>
    <t>2012. évi beruházási, fejlesztési kiadások</t>
  </si>
  <si>
    <t>SZEMIRAMISZ Szính.Kult.és Sport rendv-szerv.Alap.</t>
  </si>
  <si>
    <t>Pénzügyi Iroda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</si>
  <si>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</si>
  <si>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</si>
  <si>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</si>
  <si>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</si>
  <si>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</si>
  <si>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</si>
  <si>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</si>
  <si>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</si>
  <si>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</si>
  <si>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</si>
  <si>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</si>
  <si>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</si>
  <si>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</si>
  <si>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</si>
  <si>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</si>
  <si>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</si>
  <si>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</si>
  <si>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</si>
  <si>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</si>
  <si>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</si>
  <si>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</si>
  <si>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</si>
  <si>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</si>
  <si>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</si>
  <si>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</si>
  <si>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</si>
  <si>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</si>
  <si>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</si>
  <si>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</si>
  <si>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</si>
  <si>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</si>
  <si>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</si>
  <si>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</si>
  <si>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</si>
  <si>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</si>
  <si>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</si>
  <si>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</si>
  <si>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</si>
  <si>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</si>
  <si>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</si>
  <si>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</si>
  <si>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</si>
  <si>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</si>
  <si>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</si>
  <si>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</si>
  <si>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</si>
  <si>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</si>
  <si>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</si>
  <si>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</si>
  <si>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</si>
  <si>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</si>
  <si>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Szentgyörgyi A. 12.évf.Iskola  /Lónyay u. 4c-8./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</si>
  <si>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</si>
  <si>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</si>
  <si>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</si>
  <si>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</si>
  <si>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</si>
  <si>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Oktatási ágazat összesen: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</si>
  <si>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</si>
  <si>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</si>
  <si>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</si>
  <si>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</si>
  <si>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</si>
  <si>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</si>
  <si>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</si>
  <si>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</si>
  <si>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</si>
  <si>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</si>
  <si>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</si>
  <si>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</si>
  <si>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</si>
  <si>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</si>
  <si>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</si>
  <si>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</si>
  <si>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</si>
  <si>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</si>
  <si>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</si>
  <si>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</si>
  <si>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</si>
  <si>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</si>
  <si>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</si>
  <si>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</si>
  <si>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</si>
  <si>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</si>
  <si>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</si>
  <si>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</si>
  <si>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</si>
  <si>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</si>
  <si>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</si>
  <si>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</si>
  <si>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</si>
  <si>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</si>
  <si>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</si>
  <si>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</si>
  <si>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</si>
  <si>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</si>
  <si>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</si>
  <si>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</si>
  <si>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</si>
  <si>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</si>
  <si>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</si>
  <si>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</si>
  <si>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</si>
  <si>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</si>
  <si>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</si>
  <si>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</si>
  <si>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</si>
  <si>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</si>
  <si>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</si>
  <si>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</si>
  <si>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</si>
  <si>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</si>
  <si>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Előző évi működési pénzmaradvány átvétele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</si>
  <si>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</si>
  <si>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</si>
  <si>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</si>
  <si>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</si>
  <si>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</si>
  <si>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</si>
  <si>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SEM IX. Zrt. támogatása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</si>
  <si>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</si>
  <si>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</si>
  <si>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</si>
  <si>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</si>
  <si>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</si>
  <si>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</si>
  <si>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</si>
  <si>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</si>
  <si>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</si>
  <si>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</si>
  <si>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</si>
  <si>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</si>
  <si>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</si>
  <si>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</si>
  <si>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</si>
  <si>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</si>
  <si>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</si>
  <si>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</si>
  <si>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 xml:space="preserve">                              1/A melléklet                                                                                                                                                                               Működési - felhalmozási bevételek és kiadások mérlegszerű bemutatása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</si>
  <si>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</si>
  <si>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</si>
  <si>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</si>
  <si>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</si>
  <si>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</si>
  <si>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</si>
  <si>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</si>
  <si>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</si>
  <si>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</si>
  <si>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</si>
  <si>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</si>
  <si>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</si>
  <si>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</si>
  <si>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</si>
  <si>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</si>
  <si>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</si>
  <si>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</si>
  <si>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</si>
  <si>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</si>
  <si>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</si>
  <si>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Városfejlesztéssel kapcsolatos önkormányzati kiadások (SEM IX.Zrt.)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</si>
  <si>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</si>
  <si>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</si>
  <si>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</si>
  <si>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</si>
  <si>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</si>
  <si>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</si>
  <si>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</si>
  <si>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</si>
  <si>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</si>
  <si>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</si>
  <si>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</si>
  <si>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</si>
  <si>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</si>
  <si>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</si>
  <si>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Finanszírozási célú pénzügyi műveletek kiadásai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</si>
  <si>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</si>
  <si>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</si>
  <si>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</si>
  <si>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</si>
  <si>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</si>
  <si>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</si>
  <si>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</si>
  <si>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</si>
  <si>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</si>
  <si>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</si>
  <si>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</si>
  <si>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</si>
  <si>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</si>
  <si>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</si>
  <si>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</si>
  <si>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</si>
  <si>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</si>
  <si>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</si>
  <si>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</si>
  <si>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</si>
  <si>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</si>
  <si>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</si>
  <si>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</si>
  <si>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</si>
  <si>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</si>
  <si>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</si>
  <si>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11.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</si>
  <si>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</si>
  <si>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</si>
  <si>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</si>
  <si>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</si>
  <si>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</si>
  <si>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</si>
  <si>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</si>
  <si>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</si>
  <si>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</si>
  <si>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</si>
  <si>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</si>
  <si>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</si>
  <si>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</si>
  <si>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Felhalmozási célú támogatás értékű bevétel</t>
  </si>
  <si>
    <t>2. Közhatalmi bevételek/Sajátos működési bevételek</t>
  </si>
  <si>
    <t>3. Kapott támogatás</t>
  </si>
  <si>
    <t>2012. év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</si>
  <si>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</si>
  <si>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</si>
  <si>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</si>
  <si>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</si>
  <si>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</si>
  <si>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</si>
  <si>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</si>
  <si>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</si>
  <si>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</si>
  <si>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</si>
  <si>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</si>
  <si>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</si>
  <si>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>2012. évi közvetett támogatások</t>
  </si>
  <si>
    <t xml:space="preserve"> 2012. évi előirányzat felhasználási ütemterv</t>
  </si>
  <si>
    <t>4.Működési célú támogatásértékű bevétel</t>
  </si>
  <si>
    <t>5. Felhalmozási bevétel</t>
  </si>
  <si>
    <t>6. Felhalmozási célú támogatásértékű bevétel</t>
  </si>
  <si>
    <t>7.Kölcsönök bevétele</t>
  </si>
  <si>
    <t>8.Költsv. Hiány belső fin. Szolg. Előző évek maradv. Igénybev.</t>
  </si>
  <si>
    <t>9.Költsv. Hiány külső fin.szolg. Püi műv.</t>
  </si>
  <si>
    <t>10. Nyitó pénzkészlet</t>
  </si>
  <si>
    <t>11. Bevételek összesen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</si>
  <si>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</si>
  <si>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</si>
  <si>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</si>
  <si>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</si>
  <si>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</si>
  <si>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</si>
  <si>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</si>
  <si>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</si>
  <si>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</si>
  <si>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21. Kölcsönök kiadásai</t>
  </si>
  <si>
    <t>22. Tartalékok</t>
  </si>
  <si>
    <t>23. Finanszírozási célú pénzügyi műveletek</t>
  </si>
  <si>
    <t>24. Kiadások összesen</t>
  </si>
  <si>
    <t>25. Záró pénzkészlet</t>
  </si>
  <si>
    <t>Belső Ferencváros  KMOP.5.2.2</t>
  </si>
  <si>
    <t>Önkormányzati szakmai feladatokkal kapcsolatos kiadások</t>
  </si>
  <si>
    <t>Ferencvárosi Helytörténi Egyesület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</si>
</sst>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5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4" borderId="7" applyNumberFormat="0" applyFont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870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9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7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7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7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8">
      <alignment/>
      <protection/>
    </xf>
    <xf numFmtId="0" fontId="15" fillId="0" borderId="0" xfId="68" applyFont="1" applyAlignment="1">
      <alignment horizontal="center"/>
      <protection/>
    </xf>
    <xf numFmtId="0" fontId="12" fillId="0" borderId="0" xfId="68" applyAlignment="1">
      <alignment/>
      <protection/>
    </xf>
    <xf numFmtId="0" fontId="1" fillId="0" borderId="15" xfId="68" applyFont="1" applyBorder="1" applyAlignment="1">
      <alignment horizontal="center"/>
      <protection/>
    </xf>
    <xf numFmtId="49" fontId="1" fillId="0" borderId="10" xfId="68" applyNumberFormat="1" applyFont="1" applyBorder="1" applyAlignment="1">
      <alignment horizontal="center"/>
      <protection/>
    </xf>
    <xf numFmtId="0" fontId="1" fillId="0" borderId="20" xfId="68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22" xfId="68" applyFont="1" applyBorder="1" applyAlignment="1">
      <alignment horizontal="center"/>
      <protection/>
    </xf>
    <xf numFmtId="0" fontId="1" fillId="0" borderId="16" xfId="68" applyFont="1" applyBorder="1" applyAlignment="1">
      <alignment horizontal="center"/>
      <protection/>
    </xf>
    <xf numFmtId="0" fontId="12" fillId="0" borderId="11" xfId="68" applyBorder="1">
      <alignment/>
      <protection/>
    </xf>
    <xf numFmtId="0" fontId="12" fillId="0" borderId="16" xfId="68" applyBorder="1">
      <alignment/>
      <protection/>
    </xf>
    <xf numFmtId="0" fontId="1" fillId="0" borderId="21" xfId="68" applyFont="1" applyBorder="1">
      <alignment/>
      <protection/>
    </xf>
    <xf numFmtId="0" fontId="12" fillId="0" borderId="14" xfId="68" applyBorder="1">
      <alignment/>
      <protection/>
    </xf>
    <xf numFmtId="0" fontId="1" fillId="0" borderId="22" xfId="68" applyFont="1" applyBorder="1">
      <alignment/>
      <protection/>
    </xf>
    <xf numFmtId="0" fontId="2" fillId="0" borderId="20" xfId="68" applyFont="1" applyBorder="1">
      <alignment/>
      <protection/>
    </xf>
    <xf numFmtId="3" fontId="2" fillId="0" borderId="20" xfId="68" applyNumberFormat="1" applyFont="1" applyBorder="1">
      <alignment/>
      <protection/>
    </xf>
    <xf numFmtId="0" fontId="12" fillId="0" borderId="10" xfId="68" applyBorder="1">
      <alignment/>
      <protection/>
    </xf>
    <xf numFmtId="0" fontId="12" fillId="0" borderId="12" xfId="68" applyBorder="1">
      <alignment/>
      <protection/>
    </xf>
    <xf numFmtId="0" fontId="15" fillId="0" borderId="11" xfId="68" applyFont="1" applyBorder="1">
      <alignment/>
      <protection/>
    </xf>
    <xf numFmtId="0" fontId="11" fillId="0" borderId="18" xfId="68" applyFont="1" applyBorder="1" applyAlignment="1">
      <alignment horizontal="center"/>
      <protection/>
    </xf>
    <xf numFmtId="0" fontId="3" fillId="0" borderId="20" xfId="68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8" applyNumberFormat="1" applyBorder="1" applyAlignment="1">
      <alignment horizontal="right"/>
      <protection/>
    </xf>
    <xf numFmtId="3" fontId="15" fillId="0" borderId="14" xfId="68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8" applyNumberFormat="1" applyFont="1" applyBorder="1" applyAlignment="1">
      <alignment horizontal="right"/>
      <protection/>
    </xf>
    <xf numFmtId="3" fontId="9" fillId="0" borderId="16" xfId="68" applyNumberFormat="1" applyFont="1" applyBorder="1" applyAlignment="1">
      <alignment horizontal="right"/>
      <protection/>
    </xf>
    <xf numFmtId="0" fontId="12" fillId="0" borderId="13" xfId="68" applyBorder="1">
      <alignment/>
      <protection/>
    </xf>
    <xf numFmtId="3" fontId="11" fillId="0" borderId="13" xfId="68" applyNumberFormat="1" applyFont="1" applyBorder="1" applyAlignment="1">
      <alignment horizontal="right"/>
      <protection/>
    </xf>
    <xf numFmtId="3" fontId="9" fillId="0" borderId="12" xfId="68" applyNumberFormat="1" applyFont="1" applyBorder="1" applyAlignment="1">
      <alignment horizontal="right"/>
      <protection/>
    </xf>
    <xf numFmtId="3" fontId="9" fillId="0" borderId="13" xfId="68" applyNumberFormat="1" applyFont="1" applyBorder="1" applyAlignment="1">
      <alignment horizontal="right"/>
      <protection/>
    </xf>
    <xf numFmtId="3" fontId="15" fillId="0" borderId="16" xfId="68" applyNumberFormat="1" applyFont="1" applyBorder="1" applyAlignment="1">
      <alignment horizontal="right"/>
      <protection/>
    </xf>
    <xf numFmtId="0" fontId="15" fillId="0" borderId="0" xfId="68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8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4" applyFont="1" applyAlignment="1">
      <alignment horizontal="center" vertical="center"/>
      <protection/>
    </xf>
    <xf numFmtId="0" fontId="12" fillId="0" borderId="29" xfId="64" applyBorder="1">
      <alignment/>
      <protection/>
    </xf>
    <xf numFmtId="0" fontId="12" fillId="0" borderId="0" xfId="64">
      <alignment/>
      <protection/>
    </xf>
    <xf numFmtId="0" fontId="36" fillId="0" borderId="0" xfId="64" applyFont="1" applyAlignment="1">
      <alignment horizontal="center" vertical="center"/>
      <protection/>
    </xf>
    <xf numFmtId="0" fontId="38" fillId="0" borderId="13" xfId="64" applyFont="1" applyBorder="1" applyAlignment="1">
      <alignment vertical="center"/>
      <protection/>
    </xf>
    <xf numFmtId="3" fontId="38" fillId="0" borderId="12" xfId="64" applyNumberFormat="1" applyFont="1" applyBorder="1">
      <alignment/>
      <protection/>
    </xf>
    <xf numFmtId="3" fontId="37" fillId="0" borderId="12" xfId="64" applyNumberFormat="1" applyFont="1" applyBorder="1">
      <alignment/>
      <protection/>
    </xf>
    <xf numFmtId="3" fontId="38" fillId="0" borderId="13" xfId="64" applyNumberFormat="1" applyFont="1" applyBorder="1">
      <alignment/>
      <protection/>
    </xf>
    <xf numFmtId="3" fontId="37" fillId="0" borderId="13" xfId="64" applyNumberFormat="1" applyFont="1" applyBorder="1">
      <alignment/>
      <protection/>
    </xf>
    <xf numFmtId="0" fontId="39" fillId="0" borderId="0" xfId="64" applyFont="1">
      <alignment/>
      <protection/>
    </xf>
    <xf numFmtId="0" fontId="12" fillId="0" borderId="0" xfId="64" applyAlignment="1">
      <alignment/>
      <protection/>
    </xf>
    <xf numFmtId="0" fontId="12" fillId="0" borderId="0" xfId="66">
      <alignment/>
      <protection/>
    </xf>
    <xf numFmtId="0" fontId="40" fillId="0" borderId="0" xfId="66" applyFont="1" applyAlignment="1">
      <alignment horizontal="center"/>
      <protection/>
    </xf>
    <xf numFmtId="0" fontId="12" fillId="0" borderId="29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39" fillId="0" borderId="15" xfId="66" applyFont="1" applyBorder="1">
      <alignment/>
      <protection/>
    </xf>
    <xf numFmtId="0" fontId="39" fillId="0" borderId="34" xfId="66" applyFont="1" applyBorder="1">
      <alignment/>
      <protection/>
    </xf>
    <xf numFmtId="0" fontId="39" fillId="0" borderId="35" xfId="66" applyFont="1" applyBorder="1">
      <alignment/>
      <protection/>
    </xf>
    <xf numFmtId="3" fontId="39" fillId="0" borderId="10" xfId="66" applyNumberFormat="1" applyFont="1" applyBorder="1">
      <alignment/>
      <protection/>
    </xf>
    <xf numFmtId="0" fontId="39" fillId="0" borderId="23" xfId="66" applyFont="1" applyBorder="1">
      <alignment/>
      <protection/>
    </xf>
    <xf numFmtId="0" fontId="39" fillId="0" borderId="29" xfId="66" applyFont="1" applyBorder="1">
      <alignment/>
      <protection/>
    </xf>
    <xf numFmtId="0" fontId="39" fillId="0" borderId="32" xfId="66" applyFont="1" applyBorder="1">
      <alignment/>
      <protection/>
    </xf>
    <xf numFmtId="3" fontId="39" fillId="0" borderId="12" xfId="66" applyNumberFormat="1" applyFont="1" applyBorder="1">
      <alignment/>
      <protection/>
    </xf>
    <xf numFmtId="0" fontId="39" fillId="0" borderId="20" xfId="66" applyFont="1" applyBorder="1">
      <alignment/>
      <protection/>
    </xf>
    <xf numFmtId="0" fontId="39" fillId="0" borderId="0" xfId="66" applyFont="1" applyBorder="1">
      <alignment/>
      <protection/>
    </xf>
    <xf numFmtId="0" fontId="39" fillId="0" borderId="33" xfId="66" applyFont="1" applyBorder="1">
      <alignment/>
      <protection/>
    </xf>
    <xf numFmtId="3" fontId="39" fillId="0" borderId="11" xfId="66" applyNumberFormat="1" applyFont="1" applyBorder="1">
      <alignment/>
      <protection/>
    </xf>
    <xf numFmtId="0" fontId="39" fillId="0" borderId="22" xfId="66" applyFont="1" applyBorder="1">
      <alignment/>
      <protection/>
    </xf>
    <xf numFmtId="0" fontId="39" fillId="0" borderId="36" xfId="66" applyFont="1" applyBorder="1">
      <alignment/>
      <protection/>
    </xf>
    <xf numFmtId="0" fontId="39" fillId="0" borderId="37" xfId="66" applyFont="1" applyBorder="1">
      <alignment/>
      <protection/>
    </xf>
    <xf numFmtId="3" fontId="39" fillId="0" borderId="16" xfId="66" applyNumberFormat="1" applyFont="1" applyBorder="1">
      <alignment/>
      <protection/>
    </xf>
    <xf numFmtId="0" fontId="39" fillId="0" borderId="38" xfId="66" applyFont="1" applyBorder="1">
      <alignment/>
      <protection/>
    </xf>
    <xf numFmtId="0" fontId="39" fillId="0" borderId="39" xfId="66" applyFont="1" applyBorder="1">
      <alignment/>
      <protection/>
    </xf>
    <xf numFmtId="3" fontId="39" fillId="0" borderId="19" xfId="66" applyNumberFormat="1" applyFont="1" applyBorder="1">
      <alignment/>
      <protection/>
    </xf>
    <xf numFmtId="3" fontId="41" fillId="0" borderId="19" xfId="66" applyNumberFormat="1" applyFont="1" applyBorder="1" applyAlignment="1">
      <alignment vertical="center"/>
      <protection/>
    </xf>
    <xf numFmtId="3" fontId="41" fillId="0" borderId="12" xfId="66" applyNumberFormat="1" applyFont="1" applyBorder="1">
      <alignment/>
      <protection/>
    </xf>
    <xf numFmtId="3" fontId="41" fillId="0" borderId="10" xfId="66" applyNumberFormat="1" applyFont="1" applyBorder="1" applyAlignment="1">
      <alignment vertical="center"/>
      <protection/>
    </xf>
    <xf numFmtId="3" fontId="41" fillId="0" borderId="11" xfId="66" applyNumberFormat="1" applyFont="1" applyBorder="1" applyAlignment="1">
      <alignment vertical="center"/>
      <protection/>
    </xf>
    <xf numFmtId="3" fontId="41" fillId="0" borderId="16" xfId="66" applyNumberFormat="1" applyFont="1" applyBorder="1">
      <alignment/>
      <protection/>
    </xf>
    <xf numFmtId="0" fontId="12" fillId="0" borderId="0" xfId="69">
      <alignment/>
      <protection/>
    </xf>
    <xf numFmtId="0" fontId="12" fillId="0" borderId="29" xfId="69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6" fillId="0" borderId="13" xfId="69" applyFont="1" applyBorder="1">
      <alignment/>
      <protection/>
    </xf>
    <xf numFmtId="0" fontId="15" fillId="0" borderId="11" xfId="69" applyFont="1" applyBorder="1" applyAlignment="1">
      <alignment horizontal="center"/>
      <protection/>
    </xf>
    <xf numFmtId="0" fontId="45" fillId="0" borderId="11" xfId="69" applyFont="1" applyBorder="1" applyAlignment="1">
      <alignment/>
      <protection/>
    </xf>
    <xf numFmtId="0" fontId="45" fillId="0" borderId="0" xfId="69" applyFont="1">
      <alignment/>
      <protection/>
    </xf>
    <xf numFmtId="0" fontId="45" fillId="0" borderId="11" xfId="69" applyFont="1" applyBorder="1">
      <alignment/>
      <protection/>
    </xf>
    <xf numFmtId="3" fontId="45" fillId="0" borderId="11" xfId="69" applyNumberFormat="1" applyFont="1" applyBorder="1">
      <alignment/>
      <protection/>
    </xf>
    <xf numFmtId="0" fontId="17" fillId="0" borderId="11" xfId="69" applyFont="1" applyBorder="1">
      <alignment/>
      <protection/>
    </xf>
    <xf numFmtId="0" fontId="15" fillId="0" borderId="12" xfId="69" applyFont="1" applyBorder="1" applyAlignment="1">
      <alignment horizontal="center"/>
      <protection/>
    </xf>
    <xf numFmtId="0" fontId="45" fillId="0" borderId="29" xfId="69" applyFont="1" applyBorder="1">
      <alignment/>
      <protection/>
    </xf>
    <xf numFmtId="0" fontId="45" fillId="0" borderId="12" xfId="69" applyFont="1" applyBorder="1">
      <alignment/>
      <protection/>
    </xf>
    <xf numFmtId="3" fontId="45" fillId="0" borderId="12" xfId="69" applyNumberFormat="1" applyFont="1" applyBorder="1">
      <alignment/>
      <protection/>
    </xf>
    <xf numFmtId="0" fontId="17" fillId="0" borderId="12" xfId="69" applyFont="1" applyBorder="1">
      <alignment/>
      <protection/>
    </xf>
    <xf numFmtId="0" fontId="12" fillId="0" borderId="0" xfId="65">
      <alignment/>
      <protection/>
    </xf>
    <xf numFmtId="0" fontId="12" fillId="0" borderId="0" xfId="60" applyAlignment="1">
      <alignment/>
      <protection/>
    </xf>
    <xf numFmtId="0" fontId="12" fillId="0" borderId="13" xfId="65" applyBorder="1">
      <alignment/>
      <protection/>
    </xf>
    <xf numFmtId="0" fontId="12" fillId="0" borderId="0" xfId="62">
      <alignment/>
      <protection/>
    </xf>
    <xf numFmtId="0" fontId="12" fillId="0" borderId="0" xfId="64" applyFont="1" applyAlignment="1">
      <alignment horizontal="center"/>
      <protection/>
    </xf>
    <xf numFmtId="0" fontId="12" fillId="0" borderId="0" xfId="64" applyAlignment="1">
      <alignment horizontal="center"/>
      <protection/>
    </xf>
    <xf numFmtId="0" fontId="15" fillId="0" borderId="0" xfId="64" applyFont="1">
      <alignment/>
      <protection/>
    </xf>
    <xf numFmtId="0" fontId="37" fillId="0" borderId="29" xfId="64" applyFont="1" applyBorder="1">
      <alignment/>
      <protection/>
    </xf>
    <xf numFmtId="0" fontId="38" fillId="0" borderId="29" xfId="64" applyFont="1" applyBorder="1">
      <alignment/>
      <protection/>
    </xf>
    <xf numFmtId="0" fontId="38" fillId="0" borderId="29" xfId="64" applyFont="1" applyBorder="1" applyAlignment="1">
      <alignment/>
      <protection/>
    </xf>
    <xf numFmtId="0" fontId="38" fillId="0" borderId="13" xfId="64" applyFont="1" applyBorder="1">
      <alignment/>
      <protection/>
    </xf>
    <xf numFmtId="0" fontId="38" fillId="0" borderId="26" xfId="64" applyFont="1" applyBorder="1">
      <alignment/>
      <protection/>
    </xf>
    <xf numFmtId="0" fontId="38" fillId="0" borderId="40" xfId="64" applyFont="1" applyBorder="1">
      <alignment/>
      <protection/>
    </xf>
    <xf numFmtId="0" fontId="37" fillId="0" borderId="10" xfId="64" applyFont="1" applyBorder="1" applyAlignment="1">
      <alignment horizontal="center"/>
      <protection/>
    </xf>
    <xf numFmtId="0" fontId="37" fillId="0" borderId="0" xfId="64" applyFont="1" applyAlignment="1">
      <alignment horizontal="center"/>
      <protection/>
    </xf>
    <xf numFmtId="0" fontId="37" fillId="0" borderId="11" xfId="64" applyFont="1" applyBorder="1" applyAlignment="1">
      <alignment horizontal="center"/>
      <protection/>
    </xf>
    <xf numFmtId="0" fontId="12" fillId="0" borderId="0" xfId="64" applyBorder="1">
      <alignment/>
      <protection/>
    </xf>
    <xf numFmtId="0" fontId="37" fillId="0" borderId="0" xfId="64" applyFont="1" applyBorder="1" applyAlignment="1">
      <alignment horizontal="center"/>
      <protection/>
    </xf>
    <xf numFmtId="0" fontId="38" fillId="0" borderId="0" xfId="64" applyFont="1" applyBorder="1">
      <alignment/>
      <protection/>
    </xf>
    <xf numFmtId="3" fontId="38" fillId="0" borderId="40" xfId="64" applyNumberFormat="1" applyFont="1" applyBorder="1">
      <alignment/>
      <protection/>
    </xf>
    <xf numFmtId="0" fontId="2" fillId="0" borderId="20" xfId="68" applyFont="1" applyBorder="1" applyAlignment="1">
      <alignment horizontal="left"/>
      <protection/>
    </xf>
    <xf numFmtId="3" fontId="2" fillId="0" borderId="11" xfId="68" applyNumberFormat="1" applyFont="1" applyBorder="1" applyAlignment="1">
      <alignment horizontal="right"/>
      <protection/>
    </xf>
    <xf numFmtId="0" fontId="15" fillId="0" borderId="13" xfId="68" applyFont="1" applyBorder="1">
      <alignment/>
      <protection/>
    </xf>
    <xf numFmtId="0" fontId="3" fillId="0" borderId="26" xfId="68" applyFont="1" applyBorder="1" applyAlignment="1">
      <alignment horizontal="left"/>
      <protection/>
    </xf>
    <xf numFmtId="3" fontId="1" fillId="0" borderId="13" xfId="68" applyNumberFormat="1" applyFont="1" applyBorder="1" applyAlignment="1">
      <alignment horizontal="right"/>
      <protection/>
    </xf>
    <xf numFmtId="0" fontId="12" fillId="0" borderId="29" xfId="65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8" fillId="0" borderId="26" xfId="64" applyNumberFormat="1" applyFont="1" applyBorder="1">
      <alignment/>
      <protection/>
    </xf>
    <xf numFmtId="3" fontId="38" fillId="0" borderId="31" xfId="64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2" fillId="0" borderId="0" xfId="65" applyBorder="1" applyAlignment="1">
      <alignment/>
      <protection/>
    </xf>
    <xf numFmtId="0" fontId="15" fillId="0" borderId="34" xfId="65" applyFont="1" applyBorder="1" applyAlignment="1">
      <alignment/>
      <protection/>
    </xf>
    <xf numFmtId="0" fontId="12" fillId="0" borderId="34" xfId="65" applyBorder="1" applyAlignment="1">
      <alignment/>
      <protection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8" fillId="0" borderId="0" xfId="64" applyFont="1" applyBorder="1" applyAlignment="1">
      <alignment/>
      <protection/>
    </xf>
    <xf numFmtId="3" fontId="38" fillId="0" borderId="0" xfId="64" applyNumberFormat="1" applyFont="1" applyBorder="1">
      <alignment/>
      <protection/>
    </xf>
    <xf numFmtId="0" fontId="15" fillId="0" borderId="0" xfId="65" applyFont="1" applyBorder="1" applyAlignment="1">
      <alignment/>
      <protection/>
    </xf>
    <xf numFmtId="0" fontId="12" fillId="0" borderId="34" xfId="65" applyBorder="1" applyAlignment="1">
      <alignment horizontal="right" vertical="center"/>
      <protection/>
    </xf>
    <xf numFmtId="0" fontId="12" fillId="0" borderId="0" xfId="65" applyBorder="1" applyAlignment="1">
      <alignment horizontal="right" vertic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4" fillId="0" borderId="13" xfId="63" applyNumberFormat="1" applyFont="1" applyBorder="1" applyAlignment="1">
      <alignment horizontal="right"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3" fillId="0" borderId="11" xfId="63" applyFont="1" applyBorder="1" applyAlignment="1">
      <alignment/>
      <protection/>
    </xf>
    <xf numFmtId="3" fontId="3" fillId="0" borderId="17" xfId="63" applyNumberFormat="1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3" fontId="1" fillId="0" borderId="14" xfId="63" applyNumberFormat="1" applyFont="1" applyBorder="1">
      <alignment/>
      <protection/>
    </xf>
    <xf numFmtId="3" fontId="1" fillId="0" borderId="11" xfId="63" applyNumberFormat="1" applyFont="1" applyBorder="1" applyAlignment="1">
      <alignment/>
      <protection/>
    </xf>
    <xf numFmtId="0" fontId="2" fillId="0" borderId="13" xfId="63" applyFont="1" applyBorder="1">
      <alignment/>
      <protection/>
    </xf>
    <xf numFmtId="0" fontId="2" fillId="0" borderId="18" xfId="63" applyFont="1" applyBorder="1">
      <alignment/>
      <protection/>
    </xf>
    <xf numFmtId="3" fontId="1" fillId="0" borderId="17" xfId="63" applyNumberFormat="1" applyFont="1" applyBorder="1" applyAlignment="1">
      <alignment/>
      <protection/>
    </xf>
    <xf numFmtId="0" fontId="1" fillId="0" borderId="17" xfId="63" applyFont="1" applyBorder="1" applyAlignment="1">
      <alignment/>
      <protection/>
    </xf>
    <xf numFmtId="3" fontId="1" fillId="0" borderId="17" xfId="63" applyNumberFormat="1" applyFont="1" applyBorder="1">
      <alignment/>
      <protection/>
    </xf>
    <xf numFmtId="0" fontId="4" fillId="0" borderId="18" xfId="63" applyFont="1" applyBorder="1" applyAlignment="1">
      <alignment/>
      <protection/>
    </xf>
    <xf numFmtId="3" fontId="1" fillId="0" borderId="16" xfId="63" applyNumberFormat="1" applyFont="1" applyBorder="1">
      <alignment/>
      <protection/>
    </xf>
    <xf numFmtId="0" fontId="2" fillId="0" borderId="16" xfId="63" applyFont="1" applyBorder="1" applyAlignment="1">
      <alignment/>
      <protection/>
    </xf>
    <xf numFmtId="3" fontId="6" fillId="0" borderId="14" xfId="63" applyNumberFormat="1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0" fillId="0" borderId="17" xfId="63" applyFont="1" applyBorder="1" applyAlignment="1">
      <alignment/>
      <protection/>
    </xf>
    <xf numFmtId="0" fontId="11" fillId="0" borderId="17" xfId="0" applyFont="1" applyBorder="1" applyAlignment="1">
      <alignment/>
    </xf>
    <xf numFmtId="0" fontId="47" fillId="0" borderId="0" xfId="62" applyFont="1">
      <alignment/>
      <protection/>
    </xf>
    <xf numFmtId="0" fontId="49" fillId="0" borderId="0" xfId="62" applyFont="1">
      <alignment/>
      <protection/>
    </xf>
    <xf numFmtId="0" fontId="9" fillId="0" borderId="0" xfId="62" applyFont="1">
      <alignment/>
      <protection/>
    </xf>
    <xf numFmtId="0" fontId="49" fillId="0" borderId="20" xfId="62" applyFont="1" applyBorder="1">
      <alignment/>
      <protection/>
    </xf>
    <xf numFmtId="0" fontId="48" fillId="0" borderId="41" xfId="62" applyFont="1" applyBorder="1">
      <alignment/>
      <protection/>
    </xf>
    <xf numFmtId="0" fontId="49" fillId="0" borderId="41" xfId="62" applyFont="1" applyBorder="1">
      <alignment/>
      <protection/>
    </xf>
    <xf numFmtId="0" fontId="37" fillId="0" borderId="42" xfId="62" applyFont="1" applyBorder="1">
      <alignment/>
      <protection/>
    </xf>
    <xf numFmtId="0" fontId="49" fillId="0" borderId="43" xfId="62" applyFont="1" applyBorder="1">
      <alignment/>
      <protection/>
    </xf>
    <xf numFmtId="0" fontId="48" fillId="0" borderId="43" xfId="62" applyFont="1" applyBorder="1">
      <alignment/>
      <protection/>
    </xf>
    <xf numFmtId="0" fontId="48" fillId="0" borderId="13" xfId="62" applyFont="1" applyBorder="1">
      <alignment/>
      <protection/>
    </xf>
    <xf numFmtId="0" fontId="49" fillId="0" borderId="13" xfId="62" applyFont="1" applyBorder="1">
      <alignment/>
      <protection/>
    </xf>
    <xf numFmtId="0" fontId="49" fillId="0" borderId="26" xfId="62" applyFont="1" applyBorder="1">
      <alignment/>
      <protection/>
    </xf>
    <xf numFmtId="0" fontId="50" fillId="0" borderId="13" xfId="62" applyFont="1" applyBorder="1">
      <alignment/>
      <protection/>
    </xf>
    <xf numFmtId="0" fontId="48" fillId="0" borderId="44" xfId="62" applyFont="1" applyBorder="1">
      <alignment/>
      <protection/>
    </xf>
    <xf numFmtId="0" fontId="49" fillId="0" borderId="44" xfId="62" applyFont="1" applyBorder="1">
      <alignment/>
      <protection/>
    </xf>
    <xf numFmtId="0" fontId="49" fillId="0" borderId="15" xfId="62" applyFont="1" applyBorder="1">
      <alignment/>
      <protection/>
    </xf>
    <xf numFmtId="0" fontId="49" fillId="0" borderId="35" xfId="62" applyFont="1" applyBorder="1">
      <alignment/>
      <protection/>
    </xf>
    <xf numFmtId="0" fontId="49" fillId="0" borderId="33" xfId="62" applyFont="1" applyBorder="1">
      <alignment/>
      <protection/>
    </xf>
    <xf numFmtId="0" fontId="49" fillId="0" borderId="45" xfId="62" applyFont="1" applyBorder="1">
      <alignment/>
      <protection/>
    </xf>
    <xf numFmtId="0" fontId="48" fillId="0" borderId="42" xfId="62" applyFont="1" applyBorder="1">
      <alignment/>
      <protection/>
    </xf>
    <xf numFmtId="0" fontId="49" fillId="0" borderId="46" xfId="62" applyFont="1" applyBorder="1">
      <alignment/>
      <protection/>
    </xf>
    <xf numFmtId="0" fontId="49" fillId="0" borderId="47" xfId="62" applyFont="1" applyBorder="1">
      <alignment/>
      <protection/>
    </xf>
    <xf numFmtId="0" fontId="48" fillId="0" borderId="47" xfId="62" applyFont="1" applyBorder="1">
      <alignment/>
      <protection/>
    </xf>
    <xf numFmtId="0" fontId="49" fillId="0" borderId="42" xfId="62" applyFont="1" applyBorder="1">
      <alignment/>
      <protection/>
    </xf>
    <xf numFmtId="0" fontId="48" fillId="0" borderId="20" xfId="62" applyFont="1" applyBorder="1">
      <alignment/>
      <protection/>
    </xf>
    <xf numFmtId="0" fontId="15" fillId="0" borderId="48" xfId="62" applyFont="1" applyBorder="1">
      <alignment/>
      <protection/>
    </xf>
    <xf numFmtId="0" fontId="48" fillId="0" borderId="26" xfId="62" applyFont="1" applyBorder="1">
      <alignment/>
      <protection/>
    </xf>
    <xf numFmtId="3" fontId="51" fillId="0" borderId="0" xfId="0" applyNumberFormat="1" applyFont="1" applyAlignment="1">
      <alignment/>
    </xf>
    <xf numFmtId="0" fontId="48" fillId="0" borderId="11" xfId="62" applyFont="1" applyBorder="1">
      <alignment/>
      <protection/>
    </xf>
    <xf numFmtId="0" fontId="49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48" fillId="0" borderId="49" xfId="62" applyFont="1" applyBorder="1">
      <alignment/>
      <protection/>
    </xf>
    <xf numFmtId="0" fontId="11" fillId="0" borderId="42" xfId="62" applyFont="1" applyBorder="1">
      <alignment/>
      <protection/>
    </xf>
    <xf numFmtId="3" fontId="49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8" fillId="0" borderId="41" xfId="62" applyNumberFormat="1" applyFont="1" applyBorder="1">
      <alignment/>
      <protection/>
    </xf>
    <xf numFmtId="3" fontId="48" fillId="0" borderId="13" xfId="62" applyNumberFormat="1" applyFont="1" applyBorder="1">
      <alignment/>
      <protection/>
    </xf>
    <xf numFmtId="0" fontId="50" fillId="0" borderId="44" xfId="62" applyFont="1" applyBorder="1">
      <alignment/>
      <protection/>
    </xf>
    <xf numFmtId="3" fontId="49" fillId="0" borderId="44" xfId="62" applyNumberFormat="1" applyFont="1" applyBorder="1">
      <alignment/>
      <protection/>
    </xf>
    <xf numFmtId="3" fontId="49" fillId="0" borderId="42" xfId="62" applyNumberFormat="1" applyFont="1" applyBorder="1">
      <alignment/>
      <protection/>
    </xf>
    <xf numFmtId="0" fontId="48" fillId="0" borderId="15" xfId="62" applyFont="1" applyBorder="1">
      <alignment/>
      <protection/>
    </xf>
    <xf numFmtId="3" fontId="49" fillId="0" borderId="35" xfId="62" applyNumberFormat="1" applyFont="1" applyBorder="1">
      <alignment/>
      <protection/>
    </xf>
    <xf numFmtId="3" fontId="48" fillId="0" borderId="12" xfId="62" applyNumberFormat="1" applyFont="1" applyBorder="1">
      <alignment/>
      <protection/>
    </xf>
    <xf numFmtId="3" fontId="48" fillId="0" borderId="42" xfId="62" applyNumberFormat="1" applyFont="1" applyBorder="1">
      <alignment/>
      <protection/>
    </xf>
    <xf numFmtId="3" fontId="49" fillId="0" borderId="47" xfId="62" applyNumberFormat="1" applyFont="1" applyBorder="1">
      <alignment/>
      <protection/>
    </xf>
    <xf numFmtId="3" fontId="49" fillId="0" borderId="45" xfId="62" applyNumberFormat="1" applyFont="1" applyBorder="1">
      <alignment/>
      <protection/>
    </xf>
    <xf numFmtId="3" fontId="11" fillId="0" borderId="42" xfId="62" applyNumberFormat="1" applyFont="1" applyBorder="1">
      <alignment/>
      <protection/>
    </xf>
    <xf numFmtId="3" fontId="15" fillId="0" borderId="41" xfId="62" applyNumberFormat="1" applyFont="1" applyBorder="1">
      <alignment/>
      <protection/>
    </xf>
    <xf numFmtId="3" fontId="11" fillId="0" borderId="12" xfId="62" applyNumberFormat="1" applyFont="1" applyBorder="1">
      <alignment/>
      <protection/>
    </xf>
    <xf numFmtId="0" fontId="48" fillId="0" borderId="50" xfId="62" applyFont="1" applyBorder="1">
      <alignment/>
      <protection/>
    </xf>
    <xf numFmtId="0" fontId="40" fillId="0" borderId="41" xfId="62" applyFont="1" applyBorder="1">
      <alignment/>
      <protection/>
    </xf>
    <xf numFmtId="3" fontId="2" fillId="0" borderId="10" xfId="63" applyNumberFormat="1" applyFont="1" applyBorder="1" applyAlignment="1">
      <alignment/>
      <protection/>
    </xf>
    <xf numFmtId="0" fontId="38" fillId="0" borderId="26" xfId="64" applyFont="1" applyBorder="1" applyAlignment="1">
      <alignment/>
      <protection/>
    </xf>
    <xf numFmtId="0" fontId="38" fillId="0" borderId="31" xfId="64" applyFont="1" applyBorder="1" applyAlignment="1">
      <alignment/>
      <protection/>
    </xf>
    <xf numFmtId="3" fontId="2" fillId="0" borderId="38" xfId="63" applyNumberFormat="1" applyFont="1" applyBorder="1" applyAlignment="1">
      <alignment/>
      <protection/>
    </xf>
    <xf numFmtId="0" fontId="2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2" fillId="0" borderId="0" xfId="63" applyNumberFormat="1" applyFont="1" applyBorder="1" applyAlignment="1">
      <alignment/>
      <protection/>
    </xf>
    <xf numFmtId="0" fontId="2" fillId="0" borderId="0" xfId="63" applyFont="1" applyBorder="1" applyAlignment="1">
      <alignment/>
      <protection/>
    </xf>
    <xf numFmtId="3" fontId="1" fillId="0" borderId="0" xfId="63" applyNumberFormat="1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0" fontId="2" fillId="0" borderId="38" xfId="63" applyFont="1" applyBorder="1" applyAlignment="1">
      <alignment/>
      <protection/>
    </xf>
    <xf numFmtId="3" fontId="1" fillId="0" borderId="0" xfId="63" applyNumberFormat="1" applyFont="1" applyBorder="1" applyAlignment="1">
      <alignment/>
      <protection/>
    </xf>
    <xf numFmtId="0" fontId="2" fillId="0" borderId="0" xfId="63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9" fillId="0" borderId="0" xfId="64" applyNumberFormat="1" applyFont="1">
      <alignment/>
      <protection/>
    </xf>
    <xf numFmtId="0" fontId="0" fillId="0" borderId="0" xfId="58">
      <alignment/>
      <protection/>
    </xf>
    <xf numFmtId="0" fontId="0" fillId="0" borderId="36" xfId="58" applyBorder="1">
      <alignment/>
      <protection/>
    </xf>
    <xf numFmtId="0" fontId="1" fillId="0" borderId="36" xfId="61" applyFont="1" applyBorder="1" applyAlignment="1">
      <alignment horizontal="right"/>
      <protection/>
    </xf>
    <xf numFmtId="0" fontId="40" fillId="0" borderId="16" xfId="58" applyFont="1" applyBorder="1" applyAlignment="1">
      <alignment horizontal="center"/>
      <protection/>
    </xf>
    <xf numFmtId="0" fontId="52" fillId="0" borderId="21" xfId="58" applyFont="1" applyBorder="1" applyAlignment="1">
      <alignment/>
      <protection/>
    </xf>
    <xf numFmtId="0" fontId="53" fillId="0" borderId="51" xfId="58" applyFont="1" applyBorder="1" applyAlignment="1">
      <alignment/>
      <protection/>
    </xf>
    <xf numFmtId="0" fontId="53" fillId="0" borderId="51" xfId="58" applyFont="1" applyBorder="1" applyAlignment="1">
      <alignment horizontal="center"/>
      <protection/>
    </xf>
    <xf numFmtId="0" fontId="53" fillId="0" borderId="51" xfId="58" applyFont="1" applyBorder="1">
      <alignment/>
      <protection/>
    </xf>
    <xf numFmtId="0" fontId="53" fillId="0" borderId="28" xfId="58" applyFont="1" applyBorder="1">
      <alignment/>
      <protection/>
    </xf>
    <xf numFmtId="0" fontId="52" fillId="0" borderId="22" xfId="58" applyFont="1" applyBorder="1" applyAlignment="1">
      <alignment vertical="center"/>
      <protection/>
    </xf>
    <xf numFmtId="0" fontId="52" fillId="0" borderId="37" xfId="58" applyFont="1" applyBorder="1">
      <alignment/>
      <protection/>
    </xf>
    <xf numFmtId="3" fontId="37" fillId="0" borderId="16" xfId="58" applyNumberFormat="1" applyFont="1" applyBorder="1">
      <alignment/>
      <protection/>
    </xf>
    <xf numFmtId="3" fontId="37" fillId="0" borderId="37" xfId="58" applyNumberFormat="1" applyFont="1" applyBorder="1">
      <alignment/>
      <protection/>
    </xf>
    <xf numFmtId="0" fontId="52" fillId="0" borderId="21" xfId="58" applyFont="1" applyBorder="1" applyAlignment="1">
      <alignment horizontal="left"/>
      <protection/>
    </xf>
    <xf numFmtId="0" fontId="38" fillId="0" borderId="51" xfId="58" applyFont="1" applyBorder="1">
      <alignment/>
      <protection/>
    </xf>
    <xf numFmtId="0" fontId="38" fillId="0" borderId="28" xfId="58" applyFont="1" applyBorder="1">
      <alignment/>
      <protection/>
    </xf>
    <xf numFmtId="0" fontId="52" fillId="0" borderId="22" xfId="58" applyFont="1" applyBorder="1">
      <alignment/>
      <protection/>
    </xf>
    <xf numFmtId="0" fontId="53" fillId="0" borderId="37" xfId="58" applyFont="1" applyBorder="1">
      <alignment/>
      <protection/>
    </xf>
    <xf numFmtId="3" fontId="38" fillId="0" borderId="16" xfId="58" applyNumberFormat="1" applyFont="1" applyBorder="1">
      <alignment/>
      <protection/>
    </xf>
    <xf numFmtId="3" fontId="38" fillId="0" borderId="37" xfId="58" applyNumberFormat="1" applyFont="1" applyBorder="1">
      <alignment/>
      <protection/>
    </xf>
    <xf numFmtId="0" fontId="0" fillId="0" borderId="0" xfId="58" applyBorder="1">
      <alignment/>
      <protection/>
    </xf>
    <xf numFmtId="3" fontId="48" fillId="0" borderId="31" xfId="62" applyNumberFormat="1" applyFont="1" applyBorder="1">
      <alignment/>
      <protection/>
    </xf>
    <xf numFmtId="3" fontId="49" fillId="0" borderId="31" xfId="62" applyNumberFormat="1" applyFont="1" applyBorder="1">
      <alignment/>
      <protection/>
    </xf>
    <xf numFmtId="0" fontId="49" fillId="0" borderId="31" xfId="62" applyFont="1" applyBorder="1">
      <alignment/>
      <protection/>
    </xf>
    <xf numFmtId="3" fontId="48" fillId="0" borderId="13" xfId="0" applyNumberFormat="1" applyFont="1" applyBorder="1" applyAlignment="1">
      <alignment/>
    </xf>
    <xf numFmtId="3" fontId="49" fillId="0" borderId="40" xfId="62" applyNumberFormat="1" applyFont="1" applyBorder="1">
      <alignment/>
      <protection/>
    </xf>
    <xf numFmtId="0" fontId="48" fillId="0" borderId="12" xfId="62" applyFont="1" applyBorder="1">
      <alignment/>
      <protection/>
    </xf>
    <xf numFmtId="3" fontId="48" fillId="0" borderId="29" xfId="62" applyNumberFormat="1" applyFont="1" applyBorder="1">
      <alignment/>
      <protection/>
    </xf>
    <xf numFmtId="3" fontId="49" fillId="0" borderId="12" xfId="62" applyNumberFormat="1" applyFont="1" applyBorder="1">
      <alignment/>
      <protection/>
    </xf>
    <xf numFmtId="0" fontId="54" fillId="0" borderId="11" xfId="63" applyFont="1" applyBorder="1" applyAlignment="1">
      <alignment/>
      <protection/>
    </xf>
    <xf numFmtId="3" fontId="1" fillId="0" borderId="3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13" fillId="0" borderId="14" xfId="63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4" applyFont="1" applyAlignment="1">
      <alignment horizontal="right"/>
      <protection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17" xfId="63" applyFont="1" applyBorder="1" applyAlignment="1">
      <alignment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68" applyFont="1" applyAlignment="1">
      <alignment horizontal="center"/>
      <protection/>
    </xf>
    <xf numFmtId="0" fontId="9" fillId="0" borderId="0" xfId="68" applyFont="1" applyAlignment="1">
      <alignment/>
      <protection/>
    </xf>
    <xf numFmtId="0" fontId="16" fillId="0" borderId="0" xfId="68" applyFont="1" applyAlignment="1">
      <alignment horizontal="center"/>
      <protection/>
    </xf>
    <xf numFmtId="0" fontId="17" fillId="0" borderId="0" xfId="68" applyFont="1" applyAlignment="1">
      <alignment/>
      <protection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62" applyFont="1" applyBorder="1" applyAlignment="1">
      <alignment horizontal="center" vertical="center" wrapText="1"/>
      <protection/>
    </xf>
    <xf numFmtId="0" fontId="15" fillId="0" borderId="29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15" fillId="0" borderId="34" xfId="62" applyFont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/>
      <protection/>
    </xf>
    <xf numFmtId="0" fontId="38" fillId="0" borderId="26" xfId="64" applyFont="1" applyBorder="1" applyAlignment="1">
      <alignment/>
      <protection/>
    </xf>
    <xf numFmtId="0" fontId="38" fillId="0" borderId="31" xfId="64" applyFont="1" applyBorder="1" applyAlignment="1">
      <alignment/>
      <protection/>
    </xf>
    <xf numFmtId="0" fontId="0" fillId="0" borderId="31" xfId="0" applyBorder="1" applyAlignment="1">
      <alignment/>
    </xf>
    <xf numFmtId="0" fontId="37" fillId="0" borderId="26" xfId="64" applyFont="1" applyBorder="1" applyAlignment="1">
      <alignment/>
      <protection/>
    </xf>
    <xf numFmtId="0" fontId="38" fillId="0" borderId="50" xfId="64" applyFont="1" applyBorder="1" applyAlignment="1">
      <alignment vertical="center"/>
      <protection/>
    </xf>
    <xf numFmtId="0" fontId="38" fillId="0" borderId="12" xfId="64" applyFont="1" applyBorder="1" applyAlignment="1">
      <alignment vertical="center"/>
      <protection/>
    </xf>
    <xf numFmtId="0" fontId="38" fillId="0" borderId="11" xfId="64" applyFont="1" applyBorder="1" applyAlignment="1">
      <alignment vertical="center"/>
      <protection/>
    </xf>
    <xf numFmtId="0" fontId="38" fillId="0" borderId="10" xfId="64" applyFont="1" applyBorder="1" applyAlignment="1">
      <alignment vertical="center"/>
      <protection/>
    </xf>
    <xf numFmtId="0" fontId="37" fillId="0" borderId="10" xfId="64" applyFont="1" applyBorder="1" applyAlignment="1">
      <alignment vertical="center" wrapText="1"/>
      <protection/>
    </xf>
    <xf numFmtId="0" fontId="37" fillId="0" borderId="11" xfId="64" applyFont="1" applyBorder="1" applyAlignment="1">
      <alignment vertical="center" wrapText="1"/>
      <protection/>
    </xf>
    <xf numFmtId="0" fontId="38" fillId="0" borderId="41" xfId="64" applyFont="1" applyBorder="1" applyAlignment="1">
      <alignment vertical="center" wrapText="1"/>
      <protection/>
    </xf>
    <xf numFmtId="0" fontId="39" fillId="0" borderId="19" xfId="66" applyFont="1" applyBorder="1" applyAlignment="1">
      <alignment horizontal="center" vertical="center"/>
      <protection/>
    </xf>
    <xf numFmtId="0" fontId="12" fillId="0" borderId="11" xfId="66" applyBorder="1" applyAlignment="1">
      <alignment horizontal="center" vertical="center"/>
      <protection/>
    </xf>
    <xf numFmtId="0" fontId="12" fillId="0" borderId="12" xfId="66" applyBorder="1" applyAlignment="1">
      <alignment horizontal="center" vertical="center"/>
      <protection/>
    </xf>
    <xf numFmtId="0" fontId="39" fillId="0" borderId="24" xfId="66" applyFont="1" applyBorder="1" applyAlignment="1">
      <alignment horizontal="center" vertical="center" wrapText="1"/>
      <protection/>
    </xf>
    <xf numFmtId="0" fontId="39" fillId="0" borderId="39" xfId="66" applyFont="1" applyBorder="1" applyAlignment="1">
      <alignment horizontal="center" vertical="center" wrapText="1"/>
      <protection/>
    </xf>
    <xf numFmtId="0" fontId="39" fillId="0" borderId="20" xfId="66" applyFont="1" applyBorder="1" applyAlignment="1">
      <alignment horizontal="center" vertical="center" wrapText="1"/>
      <protection/>
    </xf>
    <xf numFmtId="0" fontId="39" fillId="0" borderId="33" xfId="66" applyFont="1" applyBorder="1" applyAlignment="1">
      <alignment horizontal="center" vertical="center" wrapText="1"/>
      <protection/>
    </xf>
    <xf numFmtId="0" fontId="12" fillId="0" borderId="20" xfId="66" applyBorder="1" applyAlignment="1">
      <alignment horizontal="center" vertical="center" wrapText="1"/>
      <protection/>
    </xf>
    <xf numFmtId="0" fontId="12" fillId="0" borderId="33" xfId="66" applyBorder="1" applyAlignment="1">
      <alignment horizontal="center" vertical="center" wrapText="1"/>
      <protection/>
    </xf>
    <xf numFmtId="0" fontId="12" fillId="0" borderId="23" xfId="66" applyBorder="1" applyAlignment="1">
      <alignment horizontal="center" vertical="center" wrapText="1"/>
      <protection/>
    </xf>
    <xf numFmtId="0" fontId="12" fillId="0" borderId="32" xfId="66" applyBorder="1" applyAlignment="1">
      <alignment horizontal="center" vertical="center" wrapText="1"/>
      <protection/>
    </xf>
    <xf numFmtId="0" fontId="39" fillId="0" borderId="12" xfId="66" applyFont="1" applyBorder="1" applyAlignment="1">
      <alignment horizontal="center" vertical="center"/>
      <protection/>
    </xf>
    <xf numFmtId="0" fontId="39" fillId="0" borderId="10" xfId="66" applyFont="1" applyBorder="1" applyAlignment="1">
      <alignment horizontal="center" vertical="center"/>
      <protection/>
    </xf>
    <xf numFmtId="0" fontId="39" fillId="0" borderId="11" xfId="66" applyFont="1" applyBorder="1" applyAlignment="1">
      <alignment horizontal="center" vertical="center"/>
      <protection/>
    </xf>
    <xf numFmtId="0" fontId="39" fillId="0" borderId="16" xfId="66" applyFont="1" applyBorder="1" applyAlignment="1">
      <alignment horizontal="center" vertical="center"/>
      <protection/>
    </xf>
    <xf numFmtId="0" fontId="0" fillId="0" borderId="11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39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3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37" xfId="61" applyBorder="1" applyAlignment="1">
      <alignment/>
      <protection/>
    </xf>
    <xf numFmtId="0" fontId="15" fillId="0" borderId="0" xfId="66" applyFont="1" applyAlignment="1">
      <alignment horizontal="center"/>
      <protection/>
    </xf>
    <xf numFmtId="0" fontId="40" fillId="0" borderId="0" xfId="66" applyFont="1" applyAlignment="1">
      <alignment horizontal="center"/>
      <protection/>
    </xf>
    <xf numFmtId="0" fontId="41" fillId="0" borderId="10" xfId="66" applyFont="1" applyBorder="1" applyAlignment="1">
      <alignment horizontal="center" vertical="center" wrapText="1"/>
      <protection/>
    </xf>
    <xf numFmtId="0" fontId="41" fillId="0" borderId="12" xfId="66" applyFont="1" applyBorder="1" applyAlignment="1">
      <alignment horizontal="center" vertical="center" wrapText="1"/>
      <protection/>
    </xf>
    <xf numFmtId="0" fontId="41" fillId="0" borderId="10" xfId="66" applyFont="1" applyBorder="1" applyAlignment="1">
      <alignment horizontal="center" vertical="center"/>
      <protection/>
    </xf>
    <xf numFmtId="0" fontId="41" fillId="0" borderId="12" xfId="66" applyFont="1" applyBorder="1" applyAlignment="1">
      <alignment horizontal="center" vertical="center"/>
      <protection/>
    </xf>
    <xf numFmtId="0" fontId="41" fillId="0" borderId="15" xfId="66" applyFont="1" applyBorder="1" applyAlignment="1">
      <alignment horizontal="center" vertical="center"/>
      <protection/>
    </xf>
    <xf numFmtId="0" fontId="41" fillId="0" borderId="35" xfId="66" applyFont="1" applyBorder="1" applyAlignment="1">
      <alignment horizontal="center" vertical="center"/>
      <protection/>
    </xf>
    <xf numFmtId="0" fontId="41" fillId="0" borderId="23" xfId="66" applyFont="1" applyBorder="1" applyAlignment="1">
      <alignment horizontal="center" vertical="center"/>
      <protection/>
    </xf>
    <xf numFmtId="0" fontId="41" fillId="0" borderId="32" xfId="66" applyFont="1" applyBorder="1" applyAlignment="1">
      <alignment horizontal="center" vertical="center"/>
      <protection/>
    </xf>
    <xf numFmtId="0" fontId="41" fillId="0" borderId="34" xfId="66" applyFont="1" applyBorder="1" applyAlignment="1">
      <alignment horizontal="center" vertical="center"/>
      <protection/>
    </xf>
    <xf numFmtId="0" fontId="41" fillId="0" borderId="29" xfId="66" applyFont="1" applyBorder="1" applyAlignment="1">
      <alignment horizontal="center" vertical="center"/>
      <protection/>
    </xf>
    <xf numFmtId="0" fontId="12" fillId="0" borderId="16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 wrapText="1"/>
      <protection/>
    </xf>
    <xf numFmtId="0" fontId="12" fillId="0" borderId="37" xfId="66" applyBorder="1" applyAlignment="1">
      <alignment horizontal="center" vertical="center" wrapText="1"/>
      <protection/>
    </xf>
    <xf numFmtId="0" fontId="39" fillId="0" borderId="24" xfId="66" applyFont="1" applyBorder="1" applyAlignment="1">
      <alignment horizontal="center" vertical="center"/>
      <protection/>
    </xf>
    <xf numFmtId="0" fontId="12" fillId="0" borderId="20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/>
      <protection/>
    </xf>
    <xf numFmtId="0" fontId="42" fillId="0" borderId="38" xfId="66" applyFont="1" applyBorder="1" applyAlignment="1">
      <alignment horizontal="center" vertical="center" wrapText="1"/>
      <protection/>
    </xf>
    <xf numFmtId="0" fontId="42" fillId="0" borderId="39" xfId="66" applyFont="1" applyBorder="1" applyAlignment="1">
      <alignment horizontal="center" vertical="center" wrapText="1"/>
      <protection/>
    </xf>
    <xf numFmtId="0" fontId="42" fillId="0" borderId="0" xfId="66" applyFont="1" applyBorder="1" applyAlignment="1">
      <alignment horizontal="center" vertical="center" wrapText="1"/>
      <protection/>
    </xf>
    <xf numFmtId="0" fontId="42" fillId="0" borderId="33" xfId="66" applyFont="1" applyBorder="1" applyAlignment="1">
      <alignment horizontal="center" vertical="center" wrapText="1"/>
      <protection/>
    </xf>
    <xf numFmtId="0" fontId="43" fillId="0" borderId="0" xfId="66" applyFont="1" applyBorder="1" applyAlignment="1">
      <alignment horizontal="center" vertical="center" wrapText="1"/>
      <protection/>
    </xf>
    <xf numFmtId="0" fontId="43" fillId="0" borderId="33" xfId="66" applyFont="1" applyBorder="1" applyAlignment="1">
      <alignment horizontal="center" vertical="center" wrapText="1"/>
      <protection/>
    </xf>
    <xf numFmtId="0" fontId="43" fillId="0" borderId="36" xfId="66" applyFont="1" applyBorder="1" applyAlignment="1">
      <alignment horizontal="center" vertical="center" wrapText="1"/>
      <protection/>
    </xf>
    <xf numFmtId="0" fontId="43" fillId="0" borderId="37" xfId="66" applyFont="1" applyBorder="1" applyAlignment="1">
      <alignment horizontal="center" vertical="center" wrapText="1"/>
      <protection/>
    </xf>
    <xf numFmtId="0" fontId="39" fillId="0" borderId="15" xfId="66" applyFont="1" applyBorder="1" applyAlignment="1">
      <alignment horizontal="center" vertical="center" wrapText="1"/>
      <protection/>
    </xf>
    <xf numFmtId="0" fontId="39" fillId="0" borderId="35" xfId="66" applyFont="1" applyBorder="1" applyAlignment="1">
      <alignment horizontal="center" vertical="center" wrapText="1"/>
      <protection/>
    </xf>
    <xf numFmtId="0" fontId="12" fillId="0" borderId="10" xfId="65" applyBorder="1" applyAlignment="1">
      <alignment horizontal="right" vertical="center"/>
      <protection/>
    </xf>
    <xf numFmtId="0" fontId="12" fillId="0" borderId="12" xfId="65" applyBorder="1" applyAlignment="1">
      <alignment horizontal="right" vertical="center"/>
      <protection/>
    </xf>
    <xf numFmtId="0" fontId="12" fillId="0" borderId="15" xfId="65" applyFont="1" applyBorder="1" applyAlignment="1">
      <alignment/>
      <protection/>
    </xf>
    <xf numFmtId="0" fontId="12" fillId="0" borderId="34" xfId="65" applyBorder="1" applyAlignment="1">
      <alignment/>
      <protection/>
    </xf>
    <xf numFmtId="0" fontId="12" fillId="0" borderId="35" xfId="65" applyBorder="1" applyAlignment="1">
      <alignment/>
      <protection/>
    </xf>
    <xf numFmtId="0" fontId="12" fillId="0" borderId="23" xfId="65" applyBorder="1" applyAlignment="1">
      <alignment/>
      <protection/>
    </xf>
    <xf numFmtId="0" fontId="12" fillId="0" borderId="29" xfId="65" applyBorder="1" applyAlignment="1">
      <alignment/>
      <protection/>
    </xf>
    <xf numFmtId="0" fontId="12" fillId="0" borderId="32" xfId="65" applyBorder="1" applyAlignment="1">
      <alignment/>
      <protection/>
    </xf>
    <xf numFmtId="0" fontId="12" fillId="0" borderId="11" xfId="65" applyFont="1" applyBorder="1" applyAlignment="1">
      <alignment/>
      <protection/>
    </xf>
    <xf numFmtId="0" fontId="12" fillId="0" borderId="12" xfId="65" applyBorder="1" applyAlignment="1">
      <alignment/>
      <protection/>
    </xf>
    <xf numFmtId="0" fontId="15" fillId="0" borderId="15" xfId="65" applyFont="1" applyBorder="1" applyAlignment="1">
      <alignment/>
      <protection/>
    </xf>
    <xf numFmtId="0" fontId="15" fillId="0" borderId="34" xfId="65" applyFont="1" applyBorder="1" applyAlignment="1">
      <alignment/>
      <protection/>
    </xf>
    <xf numFmtId="0" fontId="15" fillId="0" borderId="35" xfId="65" applyFont="1" applyBorder="1" applyAlignment="1">
      <alignment/>
      <protection/>
    </xf>
    <xf numFmtId="0" fontId="15" fillId="0" borderId="23" xfId="65" applyFont="1" applyBorder="1" applyAlignment="1">
      <alignment/>
      <protection/>
    </xf>
    <xf numFmtId="0" fontId="15" fillId="0" borderId="29" xfId="65" applyFont="1" applyBorder="1" applyAlignment="1">
      <alignment/>
      <protection/>
    </xf>
    <xf numFmtId="0" fontId="15" fillId="0" borderId="32" xfId="65" applyFont="1" applyBorder="1" applyAlignment="1">
      <alignment/>
      <protection/>
    </xf>
    <xf numFmtId="0" fontId="15" fillId="0" borderId="10" xfId="65" applyFont="1" applyBorder="1" applyAlignment="1">
      <alignment horizontal="right" vertical="center"/>
      <protection/>
    </xf>
    <xf numFmtId="0" fontId="15" fillId="0" borderId="12" xfId="65" applyFont="1" applyBorder="1" applyAlignment="1">
      <alignment horizontal="right" vertical="center"/>
      <protection/>
    </xf>
    <xf numFmtId="0" fontId="12" fillId="0" borderId="11" xfId="65" applyBorder="1" applyAlignment="1">
      <alignment wrapText="1"/>
      <protection/>
    </xf>
    <xf numFmtId="0" fontId="12" fillId="0" borderId="12" xfId="65" applyBorder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12" fillId="0" borderId="0" xfId="65" applyAlignment="1">
      <alignment/>
      <protection/>
    </xf>
    <xf numFmtId="0" fontId="15" fillId="0" borderId="0" xfId="65" applyFont="1" applyAlignment="1">
      <alignment horizontal="center"/>
      <protection/>
    </xf>
    <xf numFmtId="0" fontId="15" fillId="0" borderId="10" xfId="65" applyFont="1" applyBorder="1" applyAlignment="1">
      <alignment vertical="center" wrapText="1"/>
      <protection/>
    </xf>
    <xf numFmtId="0" fontId="12" fillId="0" borderId="10" xfId="65" applyBorder="1" applyAlignment="1">
      <alignment wrapText="1"/>
      <protection/>
    </xf>
    <xf numFmtId="0" fontId="12" fillId="0" borderId="0" xfId="65" applyBorder="1" applyAlignment="1">
      <alignment wrapText="1"/>
      <protection/>
    </xf>
    <xf numFmtId="0" fontId="12" fillId="0" borderId="29" xfId="65" applyBorder="1" applyAlignment="1">
      <alignment wrapText="1"/>
      <protection/>
    </xf>
    <xf numFmtId="0" fontId="15" fillId="0" borderId="26" xfId="65" applyFont="1" applyBorder="1" applyAlignment="1">
      <alignment horizontal="center"/>
      <protection/>
    </xf>
    <xf numFmtId="0" fontId="15" fillId="0" borderId="40" xfId="65" applyFont="1" applyBorder="1" applyAlignment="1">
      <alignment horizontal="center"/>
      <protection/>
    </xf>
    <xf numFmtId="0" fontId="15" fillId="0" borderId="31" xfId="65" applyFont="1" applyBorder="1" applyAlignment="1">
      <alignment horizontal="center"/>
      <protection/>
    </xf>
    <xf numFmtId="0" fontId="12" fillId="0" borderId="10" xfId="65" applyFont="1" applyBorder="1" applyAlignment="1">
      <alignment/>
      <protection/>
    </xf>
    <xf numFmtId="0" fontId="15" fillId="0" borderId="10" xfId="65" applyFont="1" applyBorder="1" applyAlignment="1">
      <alignment vertical="center"/>
      <protection/>
    </xf>
    <xf numFmtId="0" fontId="15" fillId="0" borderId="11" xfId="65" applyFont="1" applyBorder="1" applyAlignment="1">
      <alignment vertical="center"/>
      <protection/>
    </xf>
    <xf numFmtId="0" fontId="15" fillId="0" borderId="12" xfId="65" applyFont="1" applyBorder="1" applyAlignment="1">
      <alignment vertical="center"/>
      <protection/>
    </xf>
    <xf numFmtId="0" fontId="12" fillId="0" borderId="40" xfId="65" applyBorder="1" applyAlignment="1">
      <alignment horizontal="center"/>
      <protection/>
    </xf>
    <xf numFmtId="0" fontId="15" fillId="0" borderId="15" xfId="65" applyFont="1" applyBorder="1" applyAlignment="1">
      <alignment vertical="center" wrapText="1"/>
      <protection/>
    </xf>
    <xf numFmtId="0" fontId="15" fillId="0" borderId="34" xfId="65" applyFont="1" applyBorder="1" applyAlignment="1">
      <alignment vertical="center" wrapText="1"/>
      <protection/>
    </xf>
    <xf numFmtId="0" fontId="15" fillId="0" borderId="35" xfId="65" applyFont="1" applyBorder="1" applyAlignment="1">
      <alignment vertical="center" wrapText="1"/>
      <protection/>
    </xf>
    <xf numFmtId="0" fontId="15" fillId="0" borderId="20" xfId="65" applyFont="1" applyBorder="1" applyAlignment="1">
      <alignment vertical="center" wrapText="1"/>
      <protection/>
    </xf>
    <xf numFmtId="0" fontId="15" fillId="0" borderId="0" xfId="65" applyFont="1" applyBorder="1" applyAlignment="1">
      <alignment vertical="center" wrapText="1"/>
      <protection/>
    </xf>
    <xf numFmtId="0" fontId="15" fillId="0" borderId="33" xfId="65" applyFont="1" applyBorder="1" applyAlignment="1">
      <alignment vertical="center" wrapText="1"/>
      <protection/>
    </xf>
    <xf numFmtId="0" fontId="12" fillId="0" borderId="23" xfId="65" applyBorder="1" applyAlignment="1">
      <alignment wrapText="1"/>
      <protection/>
    </xf>
    <xf numFmtId="0" fontId="12" fillId="0" borderId="32" xfId="65" applyBorder="1" applyAlignment="1">
      <alignment wrapText="1"/>
      <protection/>
    </xf>
    <xf numFmtId="0" fontId="44" fillId="0" borderId="0" xfId="58" applyFont="1" applyAlignment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16" fillId="0" borderId="26" xfId="69" applyFont="1" applyBorder="1" applyAlignment="1">
      <alignment horizontal="center" vertical="center"/>
      <protection/>
    </xf>
    <xf numFmtId="0" fontId="16" fillId="0" borderId="31" xfId="69" applyFont="1" applyBorder="1" applyAlignment="1">
      <alignment horizontal="center" vertical="center"/>
      <protection/>
    </xf>
    <xf numFmtId="0" fontId="16" fillId="0" borderId="34" xfId="69" applyFont="1" applyBorder="1" applyAlignment="1">
      <alignment horizontal="center" vertical="center"/>
      <protection/>
    </xf>
    <xf numFmtId="0" fontId="16" fillId="0" borderId="29" xfId="69" applyFont="1" applyBorder="1" applyAlignment="1">
      <alignment horizontal="center" vertical="center"/>
      <protection/>
    </xf>
    <xf numFmtId="0" fontId="15" fillId="0" borderId="10" xfId="69" applyFont="1" applyBorder="1" applyAlignment="1">
      <alignment horizontal="center" vertical="center"/>
      <protection/>
    </xf>
    <xf numFmtId="0" fontId="15" fillId="0" borderId="12" xfId="69" applyFont="1" applyBorder="1" applyAlignment="1">
      <alignment horizontal="center" vertical="center"/>
      <protection/>
    </xf>
    <xf numFmtId="3" fontId="38" fillId="0" borderId="11" xfId="58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40" fillId="0" borderId="22" xfId="58" applyFont="1" applyBorder="1" applyAlignment="1">
      <alignment horizontal="center"/>
      <protection/>
    </xf>
    <xf numFmtId="0" fontId="40" fillId="0" borderId="37" xfId="58" applyFont="1" applyBorder="1" applyAlignment="1">
      <alignment horizontal="center"/>
      <protection/>
    </xf>
    <xf numFmtId="0" fontId="47" fillId="0" borderId="20" xfId="58" applyFont="1" applyBorder="1" applyAlignment="1">
      <alignment horizontal="left" vertical="center" wrapText="1"/>
      <protection/>
    </xf>
    <xf numFmtId="0" fontId="47" fillId="0" borderId="33" xfId="57" applyFont="1" applyBorder="1" applyAlignment="1">
      <alignment horizontal="left" vertical="center" wrapText="1"/>
      <protection/>
    </xf>
    <xf numFmtId="0" fontId="47" fillId="0" borderId="23" xfId="57" applyFont="1" applyBorder="1" applyAlignment="1">
      <alignment horizontal="left" vertical="center" wrapText="1"/>
      <protection/>
    </xf>
    <xf numFmtId="0" fontId="47" fillId="0" borderId="32" xfId="57" applyFont="1" applyBorder="1" applyAlignment="1">
      <alignment horizontal="left" vertical="center" wrapText="1"/>
      <protection/>
    </xf>
    <xf numFmtId="3" fontId="37" fillId="0" borderId="11" xfId="58" applyNumberFormat="1" applyFont="1" applyBorder="1" applyAlignment="1">
      <alignment vertical="center"/>
      <protection/>
    </xf>
    <xf numFmtId="3" fontId="37" fillId="0" borderId="12" xfId="58" applyNumberFormat="1" applyFont="1" applyBorder="1" applyAlignment="1">
      <alignment vertical="center"/>
      <protection/>
    </xf>
    <xf numFmtId="0" fontId="47" fillId="0" borderId="15" xfId="58" applyFont="1" applyBorder="1" applyAlignment="1">
      <alignment horizontal="left" vertical="center" wrapText="1"/>
      <protection/>
    </xf>
    <xf numFmtId="0" fontId="47" fillId="0" borderId="35" xfId="57" applyFont="1" applyBorder="1" applyAlignment="1">
      <alignment vertical="center" wrapText="1"/>
      <protection/>
    </xf>
    <xf numFmtId="0" fontId="47" fillId="0" borderId="23" xfId="57" applyFont="1" applyBorder="1" applyAlignment="1">
      <alignment vertical="center" wrapText="1"/>
      <protection/>
    </xf>
    <xf numFmtId="0" fontId="47" fillId="0" borderId="32" xfId="57" applyFont="1" applyBorder="1" applyAlignment="1">
      <alignment vertical="center" wrapText="1"/>
      <protection/>
    </xf>
    <xf numFmtId="3" fontId="38" fillId="0" borderId="10" xfId="58" applyNumberFormat="1" applyFont="1" applyBorder="1" applyAlignment="1">
      <alignment vertical="center"/>
      <protection/>
    </xf>
    <xf numFmtId="0" fontId="47" fillId="0" borderId="35" xfId="57" applyFont="1" applyBorder="1" applyAlignment="1">
      <alignment horizontal="left" vertical="center" wrapText="1"/>
      <protection/>
    </xf>
    <xf numFmtId="3" fontId="37" fillId="0" borderId="10" xfId="58" applyNumberFormat="1" applyFont="1" applyBorder="1" applyAlignment="1">
      <alignment vertical="center"/>
      <protection/>
    </xf>
    <xf numFmtId="0" fontId="47" fillId="0" borderId="15" xfId="58" applyFont="1" applyBorder="1" applyAlignment="1">
      <alignment vertical="center" wrapText="1"/>
      <protection/>
    </xf>
    <xf numFmtId="0" fontId="47" fillId="0" borderId="22" xfId="57" applyFont="1" applyBorder="1" applyAlignment="1">
      <alignment vertical="center" wrapText="1"/>
      <protection/>
    </xf>
    <xf numFmtId="0" fontId="47" fillId="0" borderId="37" xfId="57" applyFont="1" applyBorder="1" applyAlignment="1">
      <alignment vertical="center" wrapText="1"/>
      <protection/>
    </xf>
    <xf numFmtId="3" fontId="38" fillId="0" borderId="16" xfId="57" applyNumberFormat="1" applyFont="1" applyBorder="1" applyAlignment="1">
      <alignment vertical="center"/>
      <protection/>
    </xf>
    <xf numFmtId="3" fontId="38" fillId="0" borderId="16" xfId="58" applyNumberFormat="1" applyFont="1" applyBorder="1" applyAlignment="1">
      <alignment vertical="center"/>
      <protection/>
    </xf>
    <xf numFmtId="0" fontId="47" fillId="0" borderId="20" xfId="58" applyFont="1" applyBorder="1" applyAlignment="1">
      <alignment vertical="center" wrapText="1"/>
      <protection/>
    </xf>
    <xf numFmtId="0" fontId="47" fillId="0" borderId="33" xfId="57" applyFont="1" applyBorder="1" applyAlignment="1">
      <alignment vertical="center" wrapText="1"/>
      <protection/>
    </xf>
    <xf numFmtId="3" fontId="37" fillId="0" borderId="16" xfId="58" applyNumberFormat="1" applyFont="1" applyBorder="1" applyAlignment="1">
      <alignment vertical="center"/>
      <protection/>
    </xf>
    <xf numFmtId="3" fontId="38" fillId="0" borderId="12" xfId="58" applyNumberFormat="1" applyFont="1" applyBorder="1" applyAlignment="1">
      <alignment vertical="center"/>
      <protection/>
    </xf>
    <xf numFmtId="3" fontId="12" fillId="0" borderId="12" xfId="57" applyNumberFormat="1" applyFont="1" applyBorder="1" applyAlignment="1">
      <alignment vertical="center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zterület" xfId="68"/>
    <cellStyle name="Normál_közvetett támogatás" xfId="69"/>
    <cellStyle name="Normal_KTRSZJ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6">
      <selection activeCell="D9" sqref="D9"/>
    </sheetView>
  </sheetViews>
  <sheetFormatPr defaultColWidth="9.00390625" defaultRowHeight="12.75"/>
  <cols>
    <col min="1" max="1" width="49.25390625" style="364" customWidth="1"/>
    <col min="2" max="2" width="10.125" style="364" bestFit="1" customWidth="1"/>
    <col min="3" max="3" width="48.375" style="364" customWidth="1"/>
    <col min="4" max="4" width="10.375" style="364" customWidth="1"/>
    <col min="5" max="16384" width="9.125" style="364" customWidth="1"/>
  </cols>
  <sheetData>
    <row r="1" spans="1:4" ht="12.75">
      <c r="A1" s="702" t="s">
        <v>654</v>
      </c>
      <c r="B1" s="702"/>
      <c r="C1" s="702"/>
      <c r="D1" s="702"/>
    </row>
    <row r="2" spans="1:4" ht="12.75">
      <c r="A2" s="702"/>
      <c r="B2" s="702"/>
      <c r="C2" s="702"/>
      <c r="D2" s="702"/>
    </row>
    <row r="3" spans="1:4" ht="12.75">
      <c r="A3" s="703"/>
      <c r="B3" s="703"/>
      <c r="C3" s="703"/>
      <c r="D3" s="703"/>
    </row>
    <row r="4" spans="1:4" ht="12.75">
      <c r="A4" s="704" t="s">
        <v>324</v>
      </c>
      <c r="B4" s="706" t="s">
        <v>734</v>
      </c>
      <c r="C4" s="704" t="s">
        <v>325</v>
      </c>
      <c r="D4" s="704" t="s">
        <v>734</v>
      </c>
    </row>
    <row r="5" spans="1:4" ht="13.5" thickBot="1">
      <c r="A5" s="705"/>
      <c r="B5" s="707"/>
      <c r="C5" s="705"/>
      <c r="D5" s="705"/>
    </row>
    <row r="6" spans="1:10" s="579" customFormat="1" ht="12.75" thickTop="1">
      <c r="A6" s="678" t="s">
        <v>636</v>
      </c>
      <c r="B6" s="679">
        <f>SUM(B7:B8)</f>
        <v>2031075</v>
      </c>
      <c r="C6" s="678" t="s">
        <v>326</v>
      </c>
      <c r="D6" s="680">
        <f>SUM('1c.mell '!C149)</f>
        <v>4268477</v>
      </c>
      <c r="E6" s="578"/>
      <c r="F6" s="578"/>
      <c r="G6" s="578"/>
      <c r="H6" s="578"/>
      <c r="I6" s="578"/>
      <c r="J6" s="578"/>
    </row>
    <row r="7" spans="1:10" s="579" customFormat="1" ht="12">
      <c r="A7" s="589" t="s">
        <v>591</v>
      </c>
      <c r="B7" s="677">
        <f>SUM('1b.mell '!C203)</f>
        <v>2031075</v>
      </c>
      <c r="C7" s="676" t="s">
        <v>645</v>
      </c>
      <c r="D7" s="610">
        <f>SUM('1c.mell '!C150)</f>
        <v>1111992</v>
      </c>
      <c r="E7" s="578"/>
      <c r="F7" s="578"/>
      <c r="G7" s="578"/>
      <c r="H7" s="578"/>
      <c r="I7" s="578"/>
      <c r="J7" s="578"/>
    </row>
    <row r="8" spans="1:10" s="579" customFormat="1" ht="12">
      <c r="A8" s="589" t="s">
        <v>592</v>
      </c>
      <c r="B8" s="675"/>
      <c r="C8" s="603" t="s">
        <v>327</v>
      </c>
      <c r="D8" s="610">
        <f>SUM('1c.mell '!C151)</f>
        <v>5786504</v>
      </c>
      <c r="E8" s="578"/>
      <c r="F8" s="578"/>
      <c r="G8" s="578"/>
      <c r="H8" s="578"/>
      <c r="I8" s="578"/>
      <c r="J8" s="578"/>
    </row>
    <row r="9" spans="1:10" s="579" customFormat="1" ht="12">
      <c r="A9" s="586" t="s">
        <v>596</v>
      </c>
      <c r="B9" s="673">
        <f>SUM('1b.mell '!C205)</f>
        <v>1400</v>
      </c>
      <c r="C9" s="603" t="s">
        <v>735</v>
      </c>
      <c r="D9" s="610">
        <f>SUM('1c.mell '!C152)</f>
        <v>1050544</v>
      </c>
      <c r="E9" s="578"/>
      <c r="F9" s="578"/>
      <c r="G9" s="578"/>
      <c r="H9" s="578"/>
      <c r="I9" s="578"/>
      <c r="J9" s="578"/>
    </row>
    <row r="10" spans="1:10" s="579" customFormat="1" ht="12">
      <c r="A10" s="586" t="s">
        <v>736</v>
      </c>
      <c r="B10" s="673">
        <f>SUM(B11:B15)</f>
        <v>8278993</v>
      </c>
      <c r="C10" s="603" t="s">
        <v>328</v>
      </c>
      <c r="D10" s="610">
        <f>SUM('1c.mell '!C153)</f>
        <v>3500</v>
      </c>
      <c r="E10" s="578"/>
      <c r="F10" s="578"/>
      <c r="G10" s="578"/>
      <c r="H10" s="578"/>
      <c r="I10" s="578"/>
      <c r="J10" s="578"/>
    </row>
    <row r="11" spans="1:10" s="579" customFormat="1" ht="12">
      <c r="A11" s="589" t="s">
        <v>581</v>
      </c>
      <c r="B11" s="674">
        <f>SUM('1b.mell '!C197)</f>
        <v>6231843</v>
      </c>
      <c r="C11" s="603" t="s">
        <v>644</v>
      </c>
      <c r="D11" s="610">
        <f>SUM('1c.mell '!C154)</f>
        <v>172860</v>
      </c>
      <c r="E11" s="578"/>
      <c r="F11" s="578"/>
      <c r="G11" s="578"/>
      <c r="H11" s="578"/>
      <c r="I11" s="578"/>
      <c r="J11" s="578"/>
    </row>
    <row r="12" spans="1:10" s="579" customFormat="1" ht="12">
      <c r="A12" s="589" t="s">
        <v>392</v>
      </c>
      <c r="B12" s="674">
        <f>SUM('1b.mell '!C198)</f>
        <v>636680</v>
      </c>
      <c r="C12" s="618"/>
      <c r="D12" s="619"/>
      <c r="E12" s="578"/>
      <c r="F12" s="578"/>
      <c r="G12" s="578"/>
      <c r="H12" s="578"/>
      <c r="I12" s="578"/>
      <c r="J12" s="578"/>
    </row>
    <row r="13" spans="1:10" s="579" customFormat="1" ht="12">
      <c r="A13" s="589" t="s">
        <v>662</v>
      </c>
      <c r="B13" s="674">
        <f>SUM('1b.mell '!C200)</f>
        <v>1021000</v>
      </c>
      <c r="C13" s="618"/>
      <c r="D13" s="619"/>
      <c r="E13" s="578"/>
      <c r="F13" s="578"/>
      <c r="G13" s="578"/>
      <c r="H13" s="578"/>
      <c r="I13" s="578"/>
      <c r="J13" s="578"/>
    </row>
    <row r="14" spans="1:10" s="579" customFormat="1" ht="12">
      <c r="A14" s="589" t="s">
        <v>637</v>
      </c>
      <c r="B14" s="674">
        <f>SUM('1b.mell '!C56)</f>
        <v>8428</v>
      </c>
      <c r="C14" s="592"/>
      <c r="D14" s="593"/>
      <c r="E14" s="578"/>
      <c r="F14" s="578"/>
      <c r="G14" s="578"/>
      <c r="H14" s="578"/>
      <c r="I14" s="578"/>
      <c r="J14" s="578"/>
    </row>
    <row r="15" spans="1:10" s="579" customFormat="1" ht="12">
      <c r="A15" s="589" t="s">
        <v>583</v>
      </c>
      <c r="B15" s="610">
        <f>SUM('1b.mell '!C199)</f>
        <v>381042</v>
      </c>
      <c r="C15" s="580"/>
      <c r="D15" s="594"/>
      <c r="E15" s="578"/>
      <c r="F15" s="578"/>
      <c r="G15" s="578"/>
      <c r="H15" s="578"/>
      <c r="I15" s="578"/>
      <c r="J15" s="578"/>
    </row>
    <row r="16" spans="1:10" s="579" customFormat="1" ht="12">
      <c r="A16" s="586" t="s">
        <v>196</v>
      </c>
      <c r="B16" s="614">
        <f>SUM(B17:B22)</f>
        <v>2580967</v>
      </c>
      <c r="C16" s="580"/>
      <c r="D16" s="594"/>
      <c r="E16" s="578"/>
      <c r="F16" s="578"/>
      <c r="G16" s="578"/>
      <c r="H16" s="578"/>
      <c r="I16" s="578"/>
      <c r="J16" s="578"/>
    </row>
    <row r="17" spans="1:10" s="579" customFormat="1" ht="12">
      <c r="A17" s="589" t="s">
        <v>517</v>
      </c>
      <c r="B17" s="610">
        <f>SUM('1b.mell '!C190)</f>
        <v>832116</v>
      </c>
      <c r="C17" s="580"/>
      <c r="D17" s="594"/>
      <c r="E17" s="578"/>
      <c r="F17" s="578"/>
      <c r="G17" s="578"/>
      <c r="H17" s="578"/>
      <c r="I17" s="578"/>
      <c r="J17" s="578"/>
    </row>
    <row r="18" spans="1:10" s="579" customFormat="1" ht="12">
      <c r="A18" s="589" t="s">
        <v>638</v>
      </c>
      <c r="B18" s="610">
        <f>SUM('1b.mell '!C191)</f>
        <v>261817</v>
      </c>
      <c r="C18" s="580"/>
      <c r="D18" s="594"/>
      <c r="E18" s="578"/>
      <c r="F18" s="578"/>
      <c r="G18" s="578"/>
      <c r="H18" s="578"/>
      <c r="I18" s="578"/>
      <c r="J18" s="578"/>
    </row>
    <row r="19" spans="1:10" s="579" customFormat="1" ht="12">
      <c r="A19" s="589" t="s">
        <v>518</v>
      </c>
      <c r="B19" s="610">
        <f>SUM('1b.mell '!C192)</f>
        <v>54332</v>
      </c>
      <c r="C19" s="580"/>
      <c r="D19" s="594"/>
      <c r="E19" s="578"/>
      <c r="F19" s="578"/>
      <c r="G19" s="578"/>
      <c r="H19" s="578"/>
      <c r="I19" s="578"/>
      <c r="J19" s="578"/>
    </row>
    <row r="20" spans="1:10" s="579" customFormat="1" ht="12">
      <c r="A20" s="589" t="s">
        <v>618</v>
      </c>
      <c r="B20" s="610">
        <f>SUM('1b.mell '!C193)</f>
        <v>262093</v>
      </c>
      <c r="C20" s="580"/>
      <c r="D20" s="594"/>
      <c r="E20" s="578"/>
      <c r="F20" s="578"/>
      <c r="G20" s="578"/>
      <c r="H20" s="578"/>
      <c r="I20" s="578"/>
      <c r="J20" s="578"/>
    </row>
    <row r="21" spans="1:10" s="579" customFormat="1" ht="12">
      <c r="A21" s="589" t="s">
        <v>519</v>
      </c>
      <c r="B21" s="610">
        <f>SUM('1b.mell '!C194)</f>
        <v>1140609</v>
      </c>
      <c r="C21" s="580"/>
      <c r="D21" s="594"/>
      <c r="E21" s="578"/>
      <c r="F21" s="578"/>
      <c r="G21" s="578"/>
      <c r="H21" s="578"/>
      <c r="I21" s="578"/>
      <c r="J21" s="578"/>
    </row>
    <row r="22" spans="1:10" s="579" customFormat="1" ht="12.75" thickBot="1">
      <c r="A22" s="615" t="s">
        <v>639</v>
      </c>
      <c r="B22" s="616">
        <f>SUM('1b.mell '!C195)</f>
        <v>30000</v>
      </c>
      <c r="C22" s="580"/>
      <c r="D22" s="594"/>
      <c r="E22" s="578"/>
      <c r="F22" s="578"/>
      <c r="G22" s="578"/>
      <c r="H22" s="578"/>
      <c r="I22" s="578"/>
      <c r="J22" s="578"/>
    </row>
    <row r="23" spans="1:10" s="579" customFormat="1" ht="13.5" thickBot="1" thickTop="1">
      <c r="A23" s="581" t="s">
        <v>627</v>
      </c>
      <c r="B23" s="617"/>
      <c r="C23" s="584"/>
      <c r="D23" s="595"/>
      <c r="E23" s="578"/>
      <c r="F23" s="578"/>
      <c r="G23" s="578"/>
      <c r="H23" s="578"/>
      <c r="I23" s="578"/>
      <c r="J23" s="578"/>
    </row>
    <row r="24" spans="1:10" s="579" customFormat="1" ht="13.5" thickBot="1" thickTop="1">
      <c r="A24" s="581" t="s">
        <v>640</v>
      </c>
      <c r="B24" s="613">
        <f>SUM(B6+B10+B16+B9)</f>
        <v>12892435</v>
      </c>
      <c r="C24" s="585" t="s">
        <v>646</v>
      </c>
      <c r="D24" s="613">
        <f>SUM(D6:D23)</f>
        <v>12393877</v>
      </c>
      <c r="E24" s="578"/>
      <c r="F24" s="578"/>
      <c r="G24" s="578"/>
      <c r="H24" s="578"/>
      <c r="I24" s="578"/>
      <c r="J24" s="578"/>
    </row>
    <row r="25" spans="1:10" s="579" customFormat="1" ht="13.5" thickBot="1" thickTop="1">
      <c r="A25" s="596" t="s">
        <v>650</v>
      </c>
      <c r="B25" s="582"/>
      <c r="C25" s="581" t="s">
        <v>651</v>
      </c>
      <c r="D25" s="595"/>
      <c r="E25" s="578"/>
      <c r="F25" s="578"/>
      <c r="G25" s="578"/>
      <c r="H25" s="578"/>
      <c r="I25" s="578"/>
      <c r="J25" s="578"/>
    </row>
    <row r="26" spans="1:10" s="579" customFormat="1" ht="13.5" thickBot="1" thickTop="1">
      <c r="A26" s="590" t="s">
        <v>657</v>
      </c>
      <c r="B26" s="591"/>
      <c r="C26" s="598" t="s">
        <v>664</v>
      </c>
      <c r="D26" s="622">
        <f>SUM('6.mell. '!C12)</f>
        <v>40591</v>
      </c>
      <c r="E26" s="578"/>
      <c r="F26" s="578"/>
      <c r="G26" s="578"/>
      <c r="H26" s="578"/>
      <c r="I26" s="578"/>
      <c r="J26" s="578"/>
    </row>
    <row r="27" spans="1:10" s="579" customFormat="1" ht="13.5" thickBot="1" thickTop="1">
      <c r="A27" s="581"/>
      <c r="B27" s="582"/>
      <c r="C27" s="584" t="s">
        <v>665</v>
      </c>
      <c r="D27" s="623">
        <f>SUM('6.mell. '!C22)-'6.mell. '!C12</f>
        <v>167268</v>
      </c>
      <c r="E27" s="578"/>
      <c r="F27" s="578"/>
      <c r="G27" s="578"/>
      <c r="H27" s="578"/>
      <c r="I27" s="578"/>
      <c r="J27" s="578"/>
    </row>
    <row r="28" spans="1:10" s="579" customFormat="1" ht="13.5" thickBot="1" thickTop="1">
      <c r="A28" s="581" t="s">
        <v>737</v>
      </c>
      <c r="B28" s="613">
        <f>SUM(B24)</f>
        <v>12892435</v>
      </c>
      <c r="C28" s="585" t="s">
        <v>738</v>
      </c>
      <c r="D28" s="613">
        <f>SUM(D24+D26+D27)</f>
        <v>12601736</v>
      </c>
      <c r="E28" s="578"/>
      <c r="F28" s="578"/>
      <c r="G28" s="578"/>
      <c r="H28" s="578"/>
      <c r="I28" s="578"/>
      <c r="J28" s="578"/>
    </row>
    <row r="29" spans="1:10" s="579" customFormat="1" ht="13.5" thickBot="1" thickTop="1">
      <c r="A29" s="627"/>
      <c r="B29" s="600"/>
      <c r="C29" s="601"/>
      <c r="D29" s="606"/>
      <c r="E29" s="578"/>
      <c r="F29" s="578"/>
      <c r="G29" s="578"/>
      <c r="H29" s="578"/>
      <c r="I29" s="578"/>
      <c r="J29" s="578"/>
    </row>
    <row r="30" spans="1:10" s="579" customFormat="1" ht="12.75" thickTop="1">
      <c r="A30" s="599" t="s">
        <v>599</v>
      </c>
      <c r="B30" s="620">
        <f>SUM('1b.mell '!C211)</f>
        <v>1410000</v>
      </c>
      <c r="C30" s="597" t="s">
        <v>647</v>
      </c>
      <c r="D30" s="622">
        <f>SUM('1c.mell '!C157)</f>
        <v>2210792</v>
      </c>
      <c r="E30" s="578"/>
      <c r="F30" s="578"/>
      <c r="G30" s="578"/>
      <c r="H30" s="578"/>
      <c r="I30" s="578"/>
      <c r="J30" s="578"/>
    </row>
    <row r="31" spans="1:10" s="579" customFormat="1" ht="12">
      <c r="A31" s="586" t="s">
        <v>641</v>
      </c>
      <c r="B31" s="620">
        <f>SUM('1b.mell '!C215)</f>
        <v>1301002</v>
      </c>
      <c r="C31" s="588" t="s">
        <v>648</v>
      </c>
      <c r="D31" s="610">
        <f>SUM('1c.mell '!C158)</f>
        <v>695186</v>
      </c>
      <c r="E31" s="578"/>
      <c r="F31" s="578"/>
      <c r="G31" s="578"/>
      <c r="H31" s="578"/>
      <c r="I31" s="578"/>
      <c r="J31" s="578"/>
    </row>
    <row r="32" spans="1:10" s="579" customFormat="1" ht="12">
      <c r="A32" s="586" t="s">
        <v>642</v>
      </c>
      <c r="B32" s="587"/>
      <c r="C32" s="587" t="s">
        <v>378</v>
      </c>
      <c r="D32" s="610">
        <f>SUM('1c.mell '!C159)</f>
        <v>720000</v>
      </c>
      <c r="E32" s="578"/>
      <c r="F32" s="578"/>
      <c r="G32" s="578"/>
      <c r="H32" s="578"/>
      <c r="I32" s="578"/>
      <c r="J32" s="578"/>
    </row>
    <row r="33" spans="1:10" s="579" customFormat="1" ht="12.75" thickBot="1">
      <c r="A33" s="590" t="s">
        <v>663</v>
      </c>
      <c r="B33" s="620">
        <f>SUM('1b.mell '!C224)</f>
        <v>400000</v>
      </c>
      <c r="C33" s="578"/>
      <c r="D33" s="593"/>
      <c r="E33" s="578"/>
      <c r="F33" s="578"/>
      <c r="G33" s="578"/>
      <c r="H33" s="578"/>
      <c r="I33" s="578"/>
      <c r="J33" s="578"/>
    </row>
    <row r="34" spans="1:10" s="579" customFormat="1" ht="13.5" thickBot="1" thickTop="1">
      <c r="A34" s="581" t="s">
        <v>643</v>
      </c>
      <c r="B34" s="621">
        <f>SUM(B30:B33)</f>
        <v>3111002</v>
      </c>
      <c r="C34" s="596" t="s">
        <v>649</v>
      </c>
      <c r="D34" s="621">
        <f>SUM(D30:D32)</f>
        <v>3625978</v>
      </c>
      <c r="E34" s="578"/>
      <c r="F34" s="578"/>
      <c r="G34" s="578"/>
      <c r="H34" s="578"/>
      <c r="I34" s="578"/>
      <c r="J34" s="578"/>
    </row>
    <row r="35" spans="1:10" s="579" customFormat="1" ht="13.5" thickBot="1" thickTop="1">
      <c r="A35" s="596" t="s">
        <v>655</v>
      </c>
      <c r="B35" s="613">
        <f>SUM('1b.mell '!C220)</f>
        <v>65000</v>
      </c>
      <c r="C35" s="581" t="s">
        <v>652</v>
      </c>
      <c r="D35" s="621">
        <f>SUM('1c.mell '!C164)</f>
        <v>82057</v>
      </c>
      <c r="E35" s="578"/>
      <c r="F35" s="578"/>
      <c r="G35" s="578"/>
      <c r="H35" s="578"/>
      <c r="I35" s="578"/>
      <c r="J35" s="578"/>
    </row>
    <row r="36" spans="1:4" ht="13.5" thickTop="1">
      <c r="A36" s="586" t="s">
        <v>658</v>
      </c>
      <c r="B36" s="614">
        <f>SUM('1b.mell '!C226)</f>
        <v>870000</v>
      </c>
      <c r="C36" s="586" t="s">
        <v>666</v>
      </c>
      <c r="D36" s="626">
        <f>SUM('1c.mell '!C171)</f>
        <v>628666</v>
      </c>
    </row>
    <row r="37" spans="1:4" ht="13.5" thickBot="1">
      <c r="A37" s="605"/>
      <c r="B37" s="607"/>
      <c r="C37" s="605"/>
      <c r="D37" s="607"/>
    </row>
    <row r="38" spans="1:4" ht="14.25" thickBot="1" thickTop="1">
      <c r="A38" s="583" t="s">
        <v>739</v>
      </c>
      <c r="B38" s="624">
        <f>SUM(B34+B35+B36)</f>
        <v>4046002</v>
      </c>
      <c r="C38" s="583" t="s">
        <v>740</v>
      </c>
      <c r="D38" s="624">
        <f>SUM(D34+D35+D36)</f>
        <v>4336701</v>
      </c>
    </row>
    <row r="39" spans="1:4" ht="14.25" thickBot="1" thickTop="1">
      <c r="A39" s="596"/>
      <c r="B39" s="609"/>
      <c r="C39" s="608"/>
      <c r="D39" s="609"/>
    </row>
    <row r="40" spans="1:4" ht="15.75" thickBot="1" thickTop="1">
      <c r="A40" s="628" t="s">
        <v>147</v>
      </c>
      <c r="B40" s="625">
        <f>SUM(B38+B24)</f>
        <v>16938437</v>
      </c>
      <c r="C40" s="602" t="s">
        <v>147</v>
      </c>
      <c r="D40" s="625">
        <f>SUM(D38+D28)</f>
        <v>16938437</v>
      </c>
    </row>
    <row r="41" ht="15.75" thickTop="1">
      <c r="A41" s="577"/>
    </row>
    <row r="42" ht="15">
      <c r="A42" s="577"/>
    </row>
    <row r="43" ht="15">
      <c r="A43" s="577"/>
    </row>
  </sheetData>
  <mergeCells count="5">
    <mergeCell ref="A1:D3"/>
    <mergeCell ref="A4:A5"/>
    <mergeCell ref="B4:B5"/>
    <mergeCell ref="C4:C5"/>
    <mergeCell ref="D4:D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landscape" paperSize="9" scale="94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showZeros="0" workbookViewId="0" topLeftCell="A13">
      <selection activeCell="A32" sqref="A32"/>
    </sheetView>
  </sheetViews>
  <sheetFormatPr defaultColWidth="9.00390625" defaultRowHeight="12.75"/>
  <cols>
    <col min="1" max="1" width="6.125" style="69" customWidth="1"/>
    <col min="2" max="2" width="52.00390625" style="69" customWidth="1"/>
    <col min="3" max="3" width="13.125" style="29" customWidth="1"/>
    <col min="4" max="4" width="28.00390625" style="69" customWidth="1"/>
    <col min="5" max="16384" width="9.125" style="69" customWidth="1"/>
  </cols>
  <sheetData>
    <row r="1" spans="1:5" s="67" customFormat="1" ht="12.75">
      <c r="A1" s="722" t="s">
        <v>144</v>
      </c>
      <c r="B1" s="697"/>
      <c r="C1" s="697"/>
      <c r="D1" s="697"/>
      <c r="E1" s="697"/>
    </row>
    <row r="2" spans="1:5" s="67" customFormat="1" ht="12.75">
      <c r="A2" s="716" t="s">
        <v>513</v>
      </c>
      <c r="B2" s="717"/>
      <c r="C2" s="717"/>
      <c r="D2" s="717"/>
      <c r="E2" s="717"/>
    </row>
    <row r="3" spans="1:4" s="67" customFormat="1" ht="12.75">
      <c r="A3" s="213"/>
      <c r="B3" s="213"/>
      <c r="C3" s="213"/>
      <c r="D3" s="213"/>
    </row>
    <row r="4" spans="1:4" s="67" customFormat="1" ht="12.75">
      <c r="A4" s="213"/>
      <c r="B4" s="213"/>
      <c r="C4" s="213"/>
      <c r="D4" s="221"/>
    </row>
    <row r="5" spans="1:3" s="67" customFormat="1" ht="9.75" customHeight="1">
      <c r="A5" s="49"/>
      <c r="B5" s="49"/>
      <c r="C5" s="156"/>
    </row>
    <row r="6" spans="1:4" s="67" customFormat="1" ht="12">
      <c r="A6" s="137"/>
      <c r="B6" s="137"/>
      <c r="C6" s="156"/>
      <c r="D6" s="210" t="s">
        <v>221</v>
      </c>
    </row>
    <row r="7" spans="1:4" ht="12">
      <c r="A7" s="52"/>
      <c r="B7" s="129"/>
      <c r="C7" s="208" t="s">
        <v>83</v>
      </c>
      <c r="D7" s="3" t="s">
        <v>139</v>
      </c>
    </row>
    <row r="8" spans="1:4" ht="12">
      <c r="A8" s="15" t="s">
        <v>259</v>
      </c>
      <c r="B8" s="130" t="s">
        <v>137</v>
      </c>
      <c r="C8" s="15" t="s">
        <v>84</v>
      </c>
      <c r="D8" s="15" t="s">
        <v>140</v>
      </c>
    </row>
    <row r="9" spans="1:4" s="67" customFormat="1" ht="12.75" thickBot="1">
      <c r="A9" s="15"/>
      <c r="B9" s="53"/>
      <c r="C9" s="53"/>
      <c r="D9" s="53"/>
    </row>
    <row r="10" spans="1:4" s="67" customFormat="1" ht="12">
      <c r="A10" s="70" t="s">
        <v>175</v>
      </c>
      <c r="B10" s="70" t="s">
        <v>176</v>
      </c>
      <c r="C10" s="3" t="s">
        <v>177</v>
      </c>
      <c r="D10" s="15" t="s">
        <v>178</v>
      </c>
    </row>
    <row r="11" spans="1:4" s="67" customFormat="1" ht="12.75">
      <c r="A11" s="22"/>
      <c r="B11" s="399" t="s">
        <v>495</v>
      </c>
      <c r="C11" s="5"/>
      <c r="D11" s="107"/>
    </row>
    <row r="12" spans="1:4" ht="12">
      <c r="A12" s="15"/>
      <c r="B12" s="80" t="s">
        <v>145</v>
      </c>
      <c r="C12" s="155"/>
      <c r="D12" s="59"/>
    </row>
    <row r="13" spans="1:4" ht="12">
      <c r="A13" s="157">
        <v>5011</v>
      </c>
      <c r="B13" s="158" t="s">
        <v>206</v>
      </c>
      <c r="C13" s="176"/>
      <c r="D13" s="59"/>
    </row>
    <row r="14" spans="1:4" ht="12">
      <c r="A14" s="22">
        <v>5010</v>
      </c>
      <c r="B14" s="149" t="s">
        <v>207</v>
      </c>
      <c r="C14" s="6">
        <f>SUM(C13:C13)</f>
        <v>0</v>
      </c>
      <c r="D14" s="75"/>
    </row>
    <row r="15" spans="1:4" s="67" customFormat="1" ht="12">
      <c r="A15" s="15"/>
      <c r="B15" s="80" t="s">
        <v>70</v>
      </c>
      <c r="C15" s="148"/>
      <c r="D15" s="66"/>
    </row>
    <row r="16" spans="1:4" ht="12">
      <c r="A16" s="157">
        <v>5021</v>
      </c>
      <c r="B16" s="158" t="s">
        <v>478</v>
      </c>
      <c r="C16" s="159">
        <v>15000</v>
      </c>
      <c r="D16" s="59"/>
    </row>
    <row r="17" spans="1:4" ht="12">
      <c r="A17" s="157">
        <v>5022</v>
      </c>
      <c r="B17" s="158" t="s">
        <v>238</v>
      </c>
      <c r="C17" s="159"/>
      <c r="D17" s="59"/>
    </row>
    <row r="18" spans="1:4" s="67" customFormat="1" ht="12">
      <c r="A18" s="22">
        <v>5020</v>
      </c>
      <c r="B18" s="149" t="s">
        <v>207</v>
      </c>
      <c r="C18" s="6">
        <f>SUM(C16:C17)</f>
        <v>15000</v>
      </c>
      <c r="D18" s="204"/>
    </row>
    <row r="19" spans="1:4" s="67" customFormat="1" ht="12" customHeight="1">
      <c r="A19" s="15"/>
      <c r="B19" s="80" t="s">
        <v>78</v>
      </c>
      <c r="C19" s="148"/>
      <c r="D19" s="66"/>
    </row>
    <row r="20" spans="1:4" ht="12">
      <c r="A20" s="157">
        <v>5032</v>
      </c>
      <c r="B20" s="158" t="s">
        <v>152</v>
      </c>
      <c r="C20" s="159">
        <v>5000</v>
      </c>
      <c r="D20" s="59"/>
    </row>
    <row r="21" spans="1:4" ht="12">
      <c r="A21" s="157">
        <v>5036</v>
      </c>
      <c r="B21" s="158" t="s">
        <v>190</v>
      </c>
      <c r="C21" s="159">
        <v>6000</v>
      </c>
      <c r="D21" s="59"/>
    </row>
    <row r="22" spans="1:4" ht="12" customHeight="1">
      <c r="A22" s="22">
        <v>5030</v>
      </c>
      <c r="B22" s="149" t="s">
        <v>207</v>
      </c>
      <c r="C22" s="6">
        <f>SUM(C20:C21)</f>
        <v>11000</v>
      </c>
      <c r="D22" s="204"/>
    </row>
    <row r="23" spans="1:4" ht="12" customHeight="1">
      <c r="A23" s="52"/>
      <c r="B23" s="147" t="s">
        <v>57</v>
      </c>
      <c r="C23" s="148"/>
      <c r="D23" s="59"/>
    </row>
    <row r="24" spans="1:4" ht="12" customHeight="1">
      <c r="A24" s="164">
        <v>5041</v>
      </c>
      <c r="B24" s="166" t="s">
        <v>281</v>
      </c>
      <c r="C24" s="148">
        <v>462663</v>
      </c>
      <c r="D24" s="59"/>
    </row>
    <row r="25" spans="1:4" ht="12">
      <c r="A25" s="157">
        <v>5042</v>
      </c>
      <c r="B25" s="158" t="s">
        <v>189</v>
      </c>
      <c r="C25" s="159">
        <v>60000</v>
      </c>
      <c r="D25" s="59"/>
    </row>
    <row r="26" spans="1:4" ht="12">
      <c r="A26" s="22">
        <v>5040</v>
      </c>
      <c r="B26" s="149" t="s">
        <v>207</v>
      </c>
      <c r="C26" s="6">
        <f>SUM(C24:C25)</f>
        <v>522663</v>
      </c>
      <c r="D26" s="204"/>
    </row>
    <row r="27" spans="1:4" ht="12.75">
      <c r="A27" s="22"/>
      <c r="B27" s="399" t="s">
        <v>496</v>
      </c>
      <c r="C27" s="5"/>
      <c r="D27" s="107"/>
    </row>
    <row r="28" spans="1:4" ht="12">
      <c r="A28" s="15"/>
      <c r="B28" s="80" t="s">
        <v>78</v>
      </c>
      <c r="C28" s="35"/>
      <c r="D28" s="239"/>
    </row>
    <row r="29" spans="1:4" ht="12">
      <c r="A29" s="157">
        <v>5051</v>
      </c>
      <c r="B29" s="158" t="s">
        <v>187</v>
      </c>
      <c r="C29" s="159">
        <v>20000</v>
      </c>
      <c r="D29" s="239"/>
    </row>
    <row r="30" spans="1:4" ht="12">
      <c r="A30" s="157">
        <v>5052</v>
      </c>
      <c r="B30" s="158" t="s">
        <v>497</v>
      </c>
      <c r="C30" s="159">
        <v>22500</v>
      </c>
      <c r="D30" s="239"/>
    </row>
    <row r="31" spans="1:4" ht="12">
      <c r="A31" s="157">
        <v>5053</v>
      </c>
      <c r="B31" s="158" t="s">
        <v>188</v>
      </c>
      <c r="C31" s="159">
        <v>2500</v>
      </c>
      <c r="D31" s="239"/>
    </row>
    <row r="32" spans="1:4" ht="12">
      <c r="A32" s="22">
        <v>5050</v>
      </c>
      <c r="B32" s="149" t="s">
        <v>207</v>
      </c>
      <c r="C32" s="6">
        <f>SUM(C29:C31)</f>
        <v>45000</v>
      </c>
      <c r="D32" s="204"/>
    </row>
    <row r="33" spans="1:4" ht="12">
      <c r="A33" s="15"/>
      <c r="B33" s="279" t="s">
        <v>14</v>
      </c>
      <c r="C33" s="35"/>
      <c r="D33" s="59"/>
    </row>
    <row r="34" spans="1:4" ht="12">
      <c r="A34" s="15"/>
      <c r="B34" s="59" t="s">
        <v>44</v>
      </c>
      <c r="C34" s="35"/>
      <c r="D34" s="59"/>
    </row>
    <row r="35" spans="1:4" ht="12">
      <c r="A35" s="15"/>
      <c r="B35" s="36" t="s">
        <v>12</v>
      </c>
      <c r="C35" s="35"/>
      <c r="D35" s="59"/>
    </row>
    <row r="36" spans="1:4" ht="12" customHeight="1">
      <c r="A36" s="71"/>
      <c r="B36" s="36" t="s">
        <v>13</v>
      </c>
      <c r="C36" s="36"/>
      <c r="D36" s="59"/>
    </row>
    <row r="37" spans="1:4" ht="12" customHeight="1">
      <c r="A37" s="71"/>
      <c r="B37" s="36" t="s">
        <v>277</v>
      </c>
      <c r="C37" s="79"/>
      <c r="D37" s="59"/>
    </row>
    <row r="38" spans="1:4" ht="12" customHeight="1">
      <c r="A38" s="71"/>
      <c r="B38" s="249" t="s">
        <v>15</v>
      </c>
      <c r="C38" s="79">
        <f>SUM(C34:C37)</f>
        <v>0</v>
      </c>
      <c r="D38" s="59"/>
    </row>
    <row r="39" spans="1:4" ht="12" customHeight="1">
      <c r="A39" s="71"/>
      <c r="B39" s="282" t="s">
        <v>16</v>
      </c>
      <c r="C39" s="79"/>
      <c r="D39" s="59"/>
    </row>
    <row r="40" spans="1:4" ht="12" customHeight="1">
      <c r="A40" s="71"/>
      <c r="B40" s="36" t="s">
        <v>17</v>
      </c>
      <c r="C40" s="79"/>
      <c r="D40" s="59"/>
    </row>
    <row r="41" spans="1:4" ht="12" customHeight="1">
      <c r="A41" s="71"/>
      <c r="B41" s="36" t="s">
        <v>18</v>
      </c>
      <c r="C41" s="79">
        <f>SUM(C26+C22+C18+C32)</f>
        <v>593663</v>
      </c>
      <c r="D41" s="59"/>
    </row>
    <row r="42" spans="1:4" ht="12" customHeight="1">
      <c r="A42" s="71"/>
      <c r="B42" s="36" t="s">
        <v>19</v>
      </c>
      <c r="C42" s="79"/>
      <c r="D42" s="59"/>
    </row>
    <row r="43" spans="1:4" ht="12" customHeight="1">
      <c r="A43" s="76"/>
      <c r="B43" s="174" t="s">
        <v>21</v>
      </c>
      <c r="C43" s="291">
        <f>SUM(C40:C42)</f>
        <v>593663</v>
      </c>
      <c r="D43" s="72"/>
    </row>
    <row r="44" spans="1:4" ht="12" customHeight="1">
      <c r="A44" s="135"/>
      <c r="B44" s="204" t="s">
        <v>40</v>
      </c>
      <c r="C44" s="302">
        <f>SUM(C22+C26+C18+C32)</f>
        <v>593663</v>
      </c>
      <c r="D44" s="75"/>
    </row>
  </sheetData>
  <mergeCells count="2">
    <mergeCell ref="A1:E1"/>
    <mergeCell ref="A2:E2"/>
  </mergeCells>
  <printOptions horizontalCentered="1"/>
  <pageMargins left="0" right="0" top="0.3937007874015748" bottom="0.4724409448818898" header="0.31496062992125984" footer="0.31496062992125984"/>
  <pageSetup firstPageNumber="49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Zeros="0" workbookViewId="0" topLeftCell="A1">
      <selection activeCell="C13" sqref="C13"/>
    </sheetView>
  </sheetViews>
  <sheetFormatPr defaultColWidth="9.00390625" defaultRowHeight="12.75"/>
  <cols>
    <col min="1" max="1" width="10.25390625" style="142" customWidth="1"/>
    <col min="2" max="2" width="52.375" style="141" customWidth="1"/>
    <col min="3" max="3" width="13.00390625" style="141" customWidth="1"/>
    <col min="4" max="16384" width="9.125" style="141" customWidth="1"/>
  </cols>
  <sheetData>
    <row r="1" spans="1:4" ht="12.75">
      <c r="A1" s="723" t="s">
        <v>39</v>
      </c>
      <c r="B1" s="723"/>
      <c r="C1" s="724"/>
      <c r="D1" s="690"/>
    </row>
    <row r="2" spans="2:3" ht="12.75">
      <c r="B2" s="142"/>
      <c r="C2" s="150"/>
    </row>
    <row r="3" spans="1:4" s="138" customFormat="1" ht="12.75">
      <c r="A3" s="725" t="s">
        <v>470</v>
      </c>
      <c r="B3" s="725"/>
      <c r="C3" s="717"/>
      <c r="D3" s="715"/>
    </row>
    <row r="4" s="138" customFormat="1" ht="12.75"/>
    <row r="5" s="138" customFormat="1" ht="12.75"/>
    <row r="6" s="138" customFormat="1" ht="12.75">
      <c r="C6" s="181" t="s">
        <v>221</v>
      </c>
    </row>
    <row r="7" spans="1:3" s="138" customFormat="1" ht="12.75">
      <c r="A7" s="2" t="s">
        <v>259</v>
      </c>
      <c r="B7" s="2" t="s">
        <v>174</v>
      </c>
      <c r="C7" s="208" t="s">
        <v>83</v>
      </c>
    </row>
    <row r="8" spans="1:3" s="138" customFormat="1" ht="12.75">
      <c r="A8" s="3"/>
      <c r="B8" s="3"/>
      <c r="C8" s="15" t="s">
        <v>84</v>
      </c>
    </row>
    <row r="9" spans="1:3" s="138" customFormat="1" ht="12.75">
      <c r="A9" s="4"/>
      <c r="B9" s="4"/>
      <c r="C9" s="18"/>
    </row>
    <row r="10" spans="1:3" s="138" customFormat="1" ht="12.75">
      <c r="A10" s="16" t="s">
        <v>175</v>
      </c>
      <c r="B10" s="16" t="s">
        <v>176</v>
      </c>
      <c r="C10" s="170" t="s">
        <v>177</v>
      </c>
    </row>
    <row r="11" spans="1:3" s="138" customFormat="1" ht="12.75">
      <c r="A11" s="16"/>
      <c r="B11" s="16"/>
      <c r="C11" s="162"/>
    </row>
    <row r="12" spans="1:3" s="43" customFormat="1" ht="12.75">
      <c r="A12" s="25">
        <v>6110</v>
      </c>
      <c r="B12" s="19" t="s">
        <v>211</v>
      </c>
      <c r="C12" s="19">
        <v>40591</v>
      </c>
    </row>
    <row r="13" spans="1:3" ht="12.75">
      <c r="A13" s="139"/>
      <c r="B13" s="140"/>
      <c r="C13" s="140"/>
    </row>
    <row r="14" spans="1:3" s="43" customFormat="1" ht="12.75">
      <c r="A14" s="25">
        <v>6120</v>
      </c>
      <c r="B14" s="19" t="s">
        <v>213</v>
      </c>
      <c r="C14" s="19">
        <f>SUM(C15:C20)</f>
        <v>167268</v>
      </c>
    </row>
    <row r="15" spans="1:4" s="43" customFormat="1" ht="12.75">
      <c r="A15" s="139">
        <v>6121</v>
      </c>
      <c r="B15" s="140" t="s">
        <v>47</v>
      </c>
      <c r="C15" s="140"/>
      <c r="D15" s="604"/>
    </row>
    <row r="16" spans="1:3" s="43" customFormat="1" ht="12.75">
      <c r="A16" s="139">
        <v>6123</v>
      </c>
      <c r="B16" s="140" t="s">
        <v>99</v>
      </c>
      <c r="C16" s="140">
        <v>6000</v>
      </c>
    </row>
    <row r="17" spans="1:3" ht="12.75">
      <c r="A17" s="139">
        <v>6124</v>
      </c>
      <c r="B17" s="140" t="s">
        <v>625</v>
      </c>
      <c r="C17" s="140">
        <v>4500</v>
      </c>
    </row>
    <row r="18" spans="1:3" ht="12.75">
      <c r="A18" s="570">
        <v>6125</v>
      </c>
      <c r="B18" s="571" t="s">
        <v>626</v>
      </c>
      <c r="C18" s="571">
        <v>7402</v>
      </c>
    </row>
    <row r="19" spans="1:3" ht="12.75">
      <c r="A19" s="570">
        <v>6126</v>
      </c>
      <c r="B19" s="571" t="s">
        <v>713</v>
      </c>
      <c r="C19" s="571">
        <v>99320</v>
      </c>
    </row>
    <row r="20" spans="1:3" ht="12.75">
      <c r="A20" s="570">
        <v>6127</v>
      </c>
      <c r="B20" s="571" t="s">
        <v>653</v>
      </c>
      <c r="C20" s="571">
        <v>50046</v>
      </c>
    </row>
    <row r="21" spans="1:3" ht="12.75">
      <c r="A21" s="139"/>
      <c r="B21" s="140"/>
      <c r="C21" s="140"/>
    </row>
    <row r="22" spans="1:3" s="43" customFormat="1" ht="12.75">
      <c r="A22" s="25">
        <v>6100</v>
      </c>
      <c r="B22" s="19" t="s">
        <v>147</v>
      </c>
      <c r="C22" s="19">
        <f>SUM(C12+C14)</f>
        <v>207859</v>
      </c>
    </row>
  </sheetData>
  <mergeCells count="2"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0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6"/>
  <sheetViews>
    <sheetView workbookViewId="0" topLeftCell="A43">
      <selection activeCell="L7" sqref="L7"/>
    </sheetView>
  </sheetViews>
  <sheetFormatPr defaultColWidth="9.00390625" defaultRowHeight="12.75"/>
  <cols>
    <col min="1" max="1" width="9.125" style="309" customWidth="1"/>
    <col min="2" max="2" width="14.125" style="309" customWidth="1"/>
    <col min="3" max="11" width="11.625" style="309" customWidth="1"/>
    <col min="12" max="12" width="11.75390625" style="309" customWidth="1"/>
    <col min="13" max="16384" width="9.125" style="309" customWidth="1"/>
  </cols>
  <sheetData>
    <row r="2" spans="1:12" ht="12.75">
      <c r="A2" s="726" t="s">
        <v>397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</row>
    <row r="3" spans="1:12" ht="12.75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12.75">
      <c r="A4" s="727" t="s">
        <v>398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</row>
    <row r="5" spans="4:10" ht="15.75">
      <c r="D5" s="310"/>
      <c r="E5" s="310"/>
      <c r="F5" s="310"/>
      <c r="G5" s="310"/>
      <c r="H5" s="310"/>
      <c r="I5" s="310"/>
      <c r="J5" s="310"/>
    </row>
    <row r="6" spans="1:10" ht="12.75">
      <c r="A6" s="728" t="s">
        <v>399</v>
      </c>
      <c r="B6" s="692"/>
      <c r="C6" s="692"/>
      <c r="D6" s="692"/>
      <c r="E6" s="692"/>
      <c r="F6" s="307"/>
      <c r="G6" s="307"/>
      <c r="H6" s="307"/>
      <c r="I6" s="307"/>
      <c r="J6" s="307"/>
    </row>
    <row r="7" spans="1:12" ht="12.7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686" t="s">
        <v>745</v>
      </c>
    </row>
    <row r="8" spans="1:12" ht="18" customHeight="1">
      <c r="A8" s="738" t="s">
        <v>299</v>
      </c>
      <c r="B8" s="738" t="s">
        <v>300</v>
      </c>
      <c r="C8" s="738" t="s">
        <v>314</v>
      </c>
      <c r="D8" s="738" t="s">
        <v>315</v>
      </c>
      <c r="E8" s="738" t="s">
        <v>316</v>
      </c>
      <c r="F8" s="738" t="s">
        <v>317</v>
      </c>
      <c r="G8" s="738" t="s">
        <v>318</v>
      </c>
      <c r="H8" s="738" t="s">
        <v>319</v>
      </c>
      <c r="I8" s="738" t="s">
        <v>320</v>
      </c>
      <c r="J8" s="738" t="s">
        <v>321</v>
      </c>
      <c r="K8" s="738" t="s">
        <v>715</v>
      </c>
      <c r="L8" s="737" t="s">
        <v>212</v>
      </c>
    </row>
    <row r="9" spans="1:12" ht="18" customHeight="1">
      <c r="A9" s="738"/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</row>
    <row r="10" spans="1:12" ht="19.5" customHeight="1" thickBot="1">
      <c r="A10" s="739"/>
      <c r="B10" s="739"/>
      <c r="C10" s="739"/>
      <c r="D10" s="739"/>
      <c r="E10" s="739"/>
      <c r="F10" s="739"/>
      <c r="G10" s="739"/>
      <c r="H10" s="739"/>
      <c r="I10" s="739"/>
      <c r="J10" s="739"/>
      <c r="K10" s="739"/>
      <c r="L10" s="739"/>
    </row>
    <row r="11" spans="1:12" ht="13.5" thickTop="1">
      <c r="A11" s="733" t="s">
        <v>301</v>
      </c>
      <c r="B11" s="311" t="s">
        <v>302</v>
      </c>
      <c r="C11" s="312">
        <v>75676</v>
      </c>
      <c r="D11" s="312">
        <v>100000</v>
      </c>
      <c r="E11" s="312">
        <v>102857</v>
      </c>
      <c r="F11" s="312">
        <v>100000</v>
      </c>
      <c r="G11" s="312">
        <v>66800</v>
      </c>
      <c r="H11" s="312">
        <v>33333</v>
      </c>
      <c r="I11" s="312">
        <v>100000</v>
      </c>
      <c r="J11" s="312">
        <v>50000</v>
      </c>
      <c r="K11" s="312"/>
      <c r="L11" s="313">
        <f aca="true" t="shared" si="0" ref="L11:L32">SUM(C11:K11)</f>
        <v>628666</v>
      </c>
    </row>
    <row r="12" spans="1:12" ht="12.75">
      <c r="A12" s="734"/>
      <c r="B12" s="311" t="s">
        <v>303</v>
      </c>
      <c r="C12" s="314">
        <v>6655</v>
      </c>
      <c r="D12" s="314">
        <v>10338</v>
      </c>
      <c r="E12" s="314">
        <v>14836</v>
      </c>
      <c r="F12" s="314">
        <v>17239</v>
      </c>
      <c r="G12" s="314">
        <v>13362</v>
      </c>
      <c r="H12" s="314">
        <v>7154</v>
      </c>
      <c r="I12" s="314">
        <v>24717</v>
      </c>
      <c r="J12" s="312">
        <v>47697</v>
      </c>
      <c r="K12" s="314">
        <v>9342</v>
      </c>
      <c r="L12" s="315">
        <f t="shared" si="0"/>
        <v>151340</v>
      </c>
    </row>
    <row r="13" spans="1:12" ht="12.75">
      <c r="A13" s="735" t="s">
        <v>304</v>
      </c>
      <c r="B13" s="311" t="s">
        <v>302</v>
      </c>
      <c r="C13" s="314">
        <v>75676</v>
      </c>
      <c r="D13" s="314">
        <v>100000</v>
      </c>
      <c r="E13" s="314">
        <v>102857</v>
      </c>
      <c r="F13" s="314">
        <v>100000</v>
      </c>
      <c r="G13" s="314">
        <v>66800</v>
      </c>
      <c r="H13" s="314">
        <v>33333</v>
      </c>
      <c r="I13" s="314">
        <v>100000</v>
      </c>
      <c r="J13" s="312">
        <v>100000</v>
      </c>
      <c r="K13" s="314">
        <v>48333</v>
      </c>
      <c r="L13" s="315">
        <f t="shared" si="0"/>
        <v>726999</v>
      </c>
    </row>
    <row r="14" spans="1:12" ht="12.75">
      <c r="A14" s="735"/>
      <c r="B14" s="311" t="s">
        <v>303</v>
      </c>
      <c r="C14" s="314">
        <v>4510</v>
      </c>
      <c r="D14" s="314">
        <v>7807</v>
      </c>
      <c r="E14" s="314">
        <v>11905</v>
      </c>
      <c r="F14" s="314">
        <v>14381</v>
      </c>
      <c r="G14" s="314">
        <v>11449</v>
      </c>
      <c r="H14" s="314">
        <v>6198</v>
      </c>
      <c r="I14" s="314">
        <v>21413</v>
      </c>
      <c r="J14" s="312">
        <v>43231</v>
      </c>
      <c r="K14" s="314">
        <v>22572</v>
      </c>
      <c r="L14" s="315">
        <f t="shared" si="0"/>
        <v>143466</v>
      </c>
    </row>
    <row r="15" spans="1:12" ht="12.75">
      <c r="A15" s="736" t="s">
        <v>305</v>
      </c>
      <c r="B15" s="311" t="s">
        <v>302</v>
      </c>
      <c r="C15" s="314">
        <v>75676</v>
      </c>
      <c r="D15" s="314">
        <v>100000</v>
      </c>
      <c r="E15" s="314">
        <v>102857</v>
      </c>
      <c r="F15" s="314">
        <v>100000</v>
      </c>
      <c r="G15" s="314">
        <v>66800</v>
      </c>
      <c r="H15" s="314">
        <v>33333</v>
      </c>
      <c r="I15" s="314">
        <v>100000</v>
      </c>
      <c r="J15" s="312">
        <v>100000</v>
      </c>
      <c r="K15" s="314">
        <v>96667</v>
      </c>
      <c r="L15" s="315">
        <f t="shared" si="0"/>
        <v>775333</v>
      </c>
    </row>
    <row r="16" spans="1:12" ht="12.75">
      <c r="A16" s="734"/>
      <c r="B16" s="311" t="s">
        <v>303</v>
      </c>
      <c r="C16" s="314">
        <v>2385</v>
      </c>
      <c r="D16" s="314">
        <v>5307</v>
      </c>
      <c r="E16" s="314">
        <v>9017</v>
      </c>
      <c r="F16" s="314">
        <v>11574</v>
      </c>
      <c r="G16" s="314">
        <v>9573</v>
      </c>
      <c r="H16" s="314">
        <v>5262</v>
      </c>
      <c r="I16" s="314">
        <v>18180</v>
      </c>
      <c r="J16" s="312">
        <v>37909</v>
      </c>
      <c r="K16" s="314">
        <v>20515</v>
      </c>
      <c r="L16" s="315">
        <f t="shared" si="0"/>
        <v>119722</v>
      </c>
    </row>
    <row r="17" spans="1:12" ht="12.75">
      <c r="A17" s="735" t="s">
        <v>306</v>
      </c>
      <c r="B17" s="311" t="s">
        <v>302</v>
      </c>
      <c r="C17" s="314">
        <v>37838</v>
      </c>
      <c r="D17" s="314">
        <v>100000</v>
      </c>
      <c r="E17" s="314">
        <v>102857</v>
      </c>
      <c r="F17" s="314">
        <v>100000</v>
      </c>
      <c r="G17" s="314">
        <v>66800</v>
      </c>
      <c r="H17" s="314">
        <v>33333</v>
      </c>
      <c r="I17" s="314">
        <v>100000</v>
      </c>
      <c r="J17" s="312">
        <v>100000</v>
      </c>
      <c r="K17" s="314">
        <v>96667</v>
      </c>
      <c r="L17" s="315">
        <f t="shared" si="0"/>
        <v>737495</v>
      </c>
    </row>
    <row r="18" spans="1:12" ht="12.75">
      <c r="A18" s="735"/>
      <c r="B18" s="311" t="s">
        <v>303</v>
      </c>
      <c r="C18" s="314">
        <v>394</v>
      </c>
      <c r="D18" s="314">
        <v>2807</v>
      </c>
      <c r="E18" s="314">
        <v>6129</v>
      </c>
      <c r="F18" s="314">
        <v>8767</v>
      </c>
      <c r="G18" s="314">
        <v>7698</v>
      </c>
      <c r="H18" s="314">
        <v>4326</v>
      </c>
      <c r="I18" s="314">
        <v>14946</v>
      </c>
      <c r="J18" s="312">
        <v>32587</v>
      </c>
      <c r="K18" s="314">
        <v>17990</v>
      </c>
      <c r="L18" s="315">
        <f t="shared" si="0"/>
        <v>95644</v>
      </c>
    </row>
    <row r="19" spans="1:12" ht="12.75">
      <c r="A19" s="736" t="s">
        <v>307</v>
      </c>
      <c r="B19" s="311" t="s">
        <v>302</v>
      </c>
      <c r="C19" s="314"/>
      <c r="D19" s="314">
        <v>50000</v>
      </c>
      <c r="E19" s="314">
        <v>102857</v>
      </c>
      <c r="F19" s="314">
        <v>100000</v>
      </c>
      <c r="G19" s="314">
        <v>66800</v>
      </c>
      <c r="H19" s="314">
        <v>33333</v>
      </c>
      <c r="I19" s="314">
        <v>100000</v>
      </c>
      <c r="J19" s="312">
        <v>100000</v>
      </c>
      <c r="K19" s="314">
        <v>96667</v>
      </c>
      <c r="L19" s="315">
        <f t="shared" si="0"/>
        <v>649657</v>
      </c>
    </row>
    <row r="20" spans="1:12" ht="12.75">
      <c r="A20" s="734"/>
      <c r="B20" s="311" t="s">
        <v>303</v>
      </c>
      <c r="C20" s="314"/>
      <c r="D20" s="314">
        <v>346</v>
      </c>
      <c r="E20" s="314">
        <v>3254</v>
      </c>
      <c r="F20" s="314">
        <v>5978</v>
      </c>
      <c r="G20" s="314">
        <v>5840</v>
      </c>
      <c r="H20" s="314">
        <v>3400</v>
      </c>
      <c r="I20" s="314">
        <v>11748</v>
      </c>
      <c r="J20" s="312">
        <v>27345</v>
      </c>
      <c r="K20" s="314">
        <v>15509</v>
      </c>
      <c r="L20" s="315">
        <f t="shared" si="0"/>
        <v>73420</v>
      </c>
    </row>
    <row r="21" spans="1:12" ht="12.75">
      <c r="A21" s="735" t="s">
        <v>308</v>
      </c>
      <c r="B21" s="311" t="s">
        <v>302</v>
      </c>
      <c r="C21" s="314"/>
      <c r="D21" s="314"/>
      <c r="E21" s="314">
        <v>51429</v>
      </c>
      <c r="F21" s="314">
        <v>100000</v>
      </c>
      <c r="G21" s="314">
        <v>66800</v>
      </c>
      <c r="H21" s="314">
        <v>33333</v>
      </c>
      <c r="I21" s="314">
        <v>100000</v>
      </c>
      <c r="J21" s="312">
        <v>100000</v>
      </c>
      <c r="K21" s="314">
        <v>96667</v>
      </c>
      <c r="L21" s="315">
        <f t="shared" si="0"/>
        <v>548229</v>
      </c>
    </row>
    <row r="22" spans="1:12" ht="12.75">
      <c r="A22" s="735"/>
      <c r="B22" s="311" t="s">
        <v>303</v>
      </c>
      <c r="C22" s="314"/>
      <c r="D22" s="314"/>
      <c r="E22" s="314">
        <v>536</v>
      </c>
      <c r="F22" s="314">
        <v>3152</v>
      </c>
      <c r="G22" s="314">
        <v>3947</v>
      </c>
      <c r="H22" s="314">
        <v>2454</v>
      </c>
      <c r="I22" s="314">
        <v>8480</v>
      </c>
      <c r="J22" s="312">
        <v>21942</v>
      </c>
      <c r="K22" s="314">
        <v>12938</v>
      </c>
      <c r="L22" s="315">
        <f t="shared" si="0"/>
        <v>53449</v>
      </c>
    </row>
    <row r="23" spans="1:12" ht="12.75">
      <c r="A23" s="736" t="s">
        <v>309</v>
      </c>
      <c r="B23" s="311" t="s">
        <v>302</v>
      </c>
      <c r="C23" s="314"/>
      <c r="D23" s="314"/>
      <c r="E23" s="314"/>
      <c r="F23" s="314">
        <v>50000</v>
      </c>
      <c r="G23" s="314">
        <v>66800</v>
      </c>
      <c r="H23" s="314">
        <v>33333</v>
      </c>
      <c r="I23" s="314">
        <v>100000</v>
      </c>
      <c r="J23" s="312">
        <v>100000</v>
      </c>
      <c r="K23" s="314">
        <v>96667</v>
      </c>
      <c r="L23" s="315">
        <f t="shared" si="0"/>
        <v>446800</v>
      </c>
    </row>
    <row r="24" spans="1:12" ht="12.75">
      <c r="A24" s="734"/>
      <c r="B24" s="311" t="s">
        <v>303</v>
      </c>
      <c r="C24" s="314"/>
      <c r="D24" s="314"/>
      <c r="E24" s="314"/>
      <c r="F24" s="314">
        <v>521</v>
      </c>
      <c r="G24" s="314">
        <v>2072</v>
      </c>
      <c r="H24" s="314">
        <v>1518</v>
      </c>
      <c r="I24" s="314">
        <v>5246</v>
      </c>
      <c r="J24" s="312">
        <v>16620</v>
      </c>
      <c r="K24" s="314">
        <v>10412</v>
      </c>
      <c r="L24" s="315">
        <f t="shared" si="0"/>
        <v>36389</v>
      </c>
    </row>
    <row r="25" spans="1:12" ht="12.75">
      <c r="A25" s="735" t="s">
        <v>310</v>
      </c>
      <c r="B25" s="311" t="s">
        <v>302</v>
      </c>
      <c r="C25" s="314"/>
      <c r="D25" s="314"/>
      <c r="E25" s="314"/>
      <c r="F25" s="314"/>
      <c r="G25" s="314">
        <v>32200</v>
      </c>
      <c r="H25" s="314">
        <v>25003</v>
      </c>
      <c r="I25" s="314">
        <v>100000</v>
      </c>
      <c r="J25" s="312">
        <v>100000</v>
      </c>
      <c r="K25" s="314">
        <v>96667</v>
      </c>
      <c r="L25" s="315">
        <f t="shared" si="0"/>
        <v>353870</v>
      </c>
    </row>
    <row r="26" spans="1:12" ht="12.75">
      <c r="A26" s="735"/>
      <c r="B26" s="311" t="s">
        <v>303</v>
      </c>
      <c r="C26" s="314"/>
      <c r="D26" s="314"/>
      <c r="E26" s="314"/>
      <c r="F26" s="314"/>
      <c r="G26" s="314">
        <v>331</v>
      </c>
      <c r="H26" s="314">
        <v>583</v>
      </c>
      <c r="I26" s="314">
        <v>2013</v>
      </c>
      <c r="J26" s="312">
        <v>11297</v>
      </c>
      <c r="K26" s="314">
        <v>7887</v>
      </c>
      <c r="L26" s="315">
        <f t="shared" si="0"/>
        <v>22111</v>
      </c>
    </row>
    <row r="27" spans="1:12" ht="12.75">
      <c r="A27" s="736" t="s">
        <v>311</v>
      </c>
      <c r="B27" s="311" t="s">
        <v>302</v>
      </c>
      <c r="C27" s="314"/>
      <c r="D27" s="314"/>
      <c r="E27" s="314"/>
      <c r="F27" s="314"/>
      <c r="G27" s="314"/>
      <c r="H27" s="314"/>
      <c r="I27" s="314"/>
      <c r="J27" s="312">
        <v>100000</v>
      </c>
      <c r="K27" s="314">
        <v>96667</v>
      </c>
      <c r="L27" s="315">
        <f t="shared" si="0"/>
        <v>196667</v>
      </c>
    </row>
    <row r="28" spans="1:12" ht="12.75">
      <c r="A28" s="734"/>
      <c r="B28" s="311" t="s">
        <v>303</v>
      </c>
      <c r="C28" s="314"/>
      <c r="D28" s="314"/>
      <c r="E28" s="314"/>
      <c r="F28" s="314"/>
      <c r="G28" s="314"/>
      <c r="H28" s="314"/>
      <c r="I28" s="314"/>
      <c r="J28" s="312">
        <v>5997</v>
      </c>
      <c r="K28" s="314">
        <v>5378</v>
      </c>
      <c r="L28" s="315">
        <f t="shared" si="0"/>
        <v>11375</v>
      </c>
    </row>
    <row r="29" spans="1:12" ht="12.75">
      <c r="A29" s="736" t="s">
        <v>312</v>
      </c>
      <c r="B29" s="311" t="s">
        <v>302</v>
      </c>
      <c r="C29" s="314"/>
      <c r="D29" s="314"/>
      <c r="E29" s="314"/>
      <c r="F29" s="314"/>
      <c r="G29" s="314"/>
      <c r="H29" s="314"/>
      <c r="I29" s="314"/>
      <c r="J29" s="312">
        <v>50000</v>
      </c>
      <c r="K29" s="314">
        <v>96667</v>
      </c>
      <c r="L29" s="315">
        <f t="shared" si="0"/>
        <v>146667</v>
      </c>
    </row>
    <row r="30" spans="1:12" ht="12.75">
      <c r="A30" s="734"/>
      <c r="B30" s="311" t="s">
        <v>303</v>
      </c>
      <c r="C30" s="314"/>
      <c r="D30" s="314"/>
      <c r="E30" s="314"/>
      <c r="F30" s="314"/>
      <c r="G30" s="314"/>
      <c r="H30" s="314"/>
      <c r="I30" s="314"/>
      <c r="J30" s="312">
        <v>988</v>
      </c>
      <c r="K30" s="314">
        <v>2835</v>
      </c>
      <c r="L30" s="315">
        <f t="shared" si="0"/>
        <v>3823</v>
      </c>
    </row>
    <row r="31" spans="1:12" ht="12.75">
      <c r="A31" s="735" t="s">
        <v>313</v>
      </c>
      <c r="B31" s="311" t="s">
        <v>302</v>
      </c>
      <c r="C31" s="314"/>
      <c r="D31" s="314"/>
      <c r="E31" s="314"/>
      <c r="F31" s="314"/>
      <c r="G31" s="314"/>
      <c r="H31" s="314"/>
      <c r="I31" s="314"/>
      <c r="J31" s="314"/>
      <c r="K31" s="314">
        <v>48331</v>
      </c>
      <c r="L31" s="315">
        <f t="shared" si="0"/>
        <v>48331</v>
      </c>
    </row>
    <row r="32" spans="1:12" ht="12.75">
      <c r="A32" s="734"/>
      <c r="B32" s="311" t="s">
        <v>303</v>
      </c>
      <c r="C32" s="314"/>
      <c r="D32" s="314"/>
      <c r="E32" s="314"/>
      <c r="F32" s="314"/>
      <c r="G32" s="314"/>
      <c r="H32" s="314"/>
      <c r="I32" s="314"/>
      <c r="J32" s="314"/>
      <c r="K32" s="314">
        <v>469</v>
      </c>
      <c r="L32" s="315">
        <f t="shared" si="0"/>
        <v>469</v>
      </c>
    </row>
    <row r="33" spans="1:9" ht="15.75">
      <c r="A33" s="316"/>
      <c r="B33" s="316"/>
      <c r="C33" s="316"/>
      <c r="D33" s="316"/>
      <c r="E33" s="316"/>
      <c r="F33" s="316"/>
      <c r="G33" s="316"/>
      <c r="H33" s="651"/>
      <c r="I33" s="316"/>
    </row>
    <row r="34" spans="1:11" ht="12.75">
      <c r="A34" s="367" t="s">
        <v>400</v>
      </c>
      <c r="F34" s="317"/>
      <c r="G34" s="317"/>
      <c r="H34" s="317"/>
      <c r="I34" s="317"/>
      <c r="J34" s="317"/>
      <c r="K34" s="317"/>
    </row>
    <row r="35" spans="1:11" ht="12.75">
      <c r="A35" s="368"/>
      <c r="B35" s="369"/>
      <c r="C35" s="369"/>
      <c r="D35" s="369"/>
      <c r="E35" s="369"/>
      <c r="F35" s="370"/>
      <c r="G35" s="370"/>
      <c r="H35" s="317"/>
      <c r="I35" s="317"/>
      <c r="J35" s="317"/>
      <c r="K35" s="317"/>
    </row>
    <row r="36" spans="1:7" ht="12.75">
      <c r="A36" s="732" t="s">
        <v>401</v>
      </c>
      <c r="B36" s="731"/>
      <c r="C36" s="374" t="s">
        <v>301</v>
      </c>
      <c r="D36" s="375" t="s">
        <v>304</v>
      </c>
      <c r="E36" s="374" t="s">
        <v>305</v>
      </c>
      <c r="F36" s="375" t="s">
        <v>306</v>
      </c>
      <c r="G36" s="374" t="s">
        <v>307</v>
      </c>
    </row>
    <row r="37" spans="1:7" ht="12.75">
      <c r="A37" s="729" t="s">
        <v>445</v>
      </c>
      <c r="B37" s="731"/>
      <c r="C37" s="314">
        <v>1479</v>
      </c>
      <c r="D37" s="380">
        <v>1479</v>
      </c>
      <c r="E37" s="314">
        <v>1479</v>
      </c>
      <c r="F37" s="380">
        <v>1479</v>
      </c>
      <c r="G37" s="314">
        <v>739</v>
      </c>
    </row>
    <row r="38" spans="1:7" ht="12.75">
      <c r="A38" s="729" t="s">
        <v>395</v>
      </c>
      <c r="B38" s="730"/>
      <c r="C38" s="314">
        <v>9931</v>
      </c>
      <c r="D38" s="389">
        <v>9931</v>
      </c>
      <c r="E38" s="314">
        <v>9931</v>
      </c>
      <c r="F38" s="380">
        <v>2483</v>
      </c>
      <c r="G38" s="314"/>
    </row>
    <row r="39" spans="1:7" ht="12.75">
      <c r="A39" s="630" t="s">
        <v>716</v>
      </c>
      <c r="B39" s="631"/>
      <c r="C39" s="314">
        <v>12127</v>
      </c>
      <c r="D39" s="389">
        <v>12127</v>
      </c>
      <c r="E39" s="314">
        <v>12127</v>
      </c>
      <c r="F39" s="380">
        <v>12127</v>
      </c>
      <c r="G39" s="314">
        <v>12126</v>
      </c>
    </row>
    <row r="40" spans="1:7" ht="12.75">
      <c r="A40" s="729" t="s">
        <v>394</v>
      </c>
      <c r="B40" s="730"/>
      <c r="C40" s="314">
        <v>3520</v>
      </c>
      <c r="D40" s="389">
        <v>3520</v>
      </c>
      <c r="E40" s="314">
        <v>1760</v>
      </c>
      <c r="F40" s="390"/>
      <c r="G40" s="314"/>
    </row>
    <row r="41" spans="1:7" ht="12.75">
      <c r="A41" s="402"/>
      <c r="B41" s="402"/>
      <c r="C41" s="403"/>
      <c r="D41" s="403"/>
      <c r="E41" s="403"/>
      <c r="F41" s="403"/>
      <c r="G41" s="403"/>
    </row>
    <row r="43" ht="12.75">
      <c r="A43" s="367" t="s">
        <v>396</v>
      </c>
    </row>
    <row r="44" spans="1:7" ht="12.75">
      <c r="A44" s="308"/>
      <c r="B44" s="308"/>
      <c r="C44" s="308"/>
      <c r="D44" s="308"/>
      <c r="E44" s="308"/>
      <c r="F44" s="308"/>
      <c r="G44" s="308"/>
    </row>
    <row r="45" spans="1:7" ht="12.75">
      <c r="A45" s="732" t="s">
        <v>401</v>
      </c>
      <c r="B45" s="731"/>
      <c r="C45" s="376" t="s">
        <v>301</v>
      </c>
      <c r="D45" s="375" t="s">
        <v>304</v>
      </c>
      <c r="E45" s="376" t="s">
        <v>305</v>
      </c>
      <c r="F45" s="375" t="s">
        <v>306</v>
      </c>
      <c r="G45" s="376" t="s">
        <v>307</v>
      </c>
    </row>
    <row r="46" spans="1:7" ht="12.75">
      <c r="A46" s="729" t="s">
        <v>490</v>
      </c>
      <c r="B46" s="731"/>
      <c r="C46" s="314">
        <v>578494</v>
      </c>
      <c r="D46" s="380">
        <v>208906</v>
      </c>
      <c r="E46" s="371"/>
      <c r="F46" s="373"/>
      <c r="G46" s="371"/>
    </row>
    <row r="47" spans="1:7" ht="12.75">
      <c r="A47" s="729" t="s">
        <v>510</v>
      </c>
      <c r="B47" s="730"/>
      <c r="C47" s="314">
        <v>75900</v>
      </c>
      <c r="D47" s="389">
        <v>177100</v>
      </c>
      <c r="E47" s="371"/>
      <c r="F47" s="373"/>
      <c r="G47" s="371"/>
    </row>
    <row r="48" spans="1:7" ht="12.75">
      <c r="A48" s="729" t="s">
        <v>511</v>
      </c>
      <c r="B48" s="730"/>
      <c r="C48" s="314">
        <v>94500</v>
      </c>
      <c r="D48" s="389">
        <v>220500</v>
      </c>
      <c r="E48" s="371"/>
      <c r="F48" s="373"/>
      <c r="G48" s="371"/>
    </row>
    <row r="49" spans="1:7" ht="12.75">
      <c r="A49" s="729" t="s">
        <v>709</v>
      </c>
      <c r="B49" s="730"/>
      <c r="C49" s="314">
        <v>202000</v>
      </c>
      <c r="D49" s="389">
        <v>299000</v>
      </c>
      <c r="E49" s="371"/>
      <c r="F49" s="373"/>
      <c r="G49" s="371"/>
    </row>
    <row r="50" spans="1:7" ht="12.75">
      <c r="A50" s="402"/>
      <c r="B50" s="402"/>
      <c r="C50" s="403"/>
      <c r="D50" s="403"/>
      <c r="E50" s="379"/>
      <c r="F50" s="379"/>
      <c r="G50" s="379"/>
    </row>
    <row r="52" ht="12.75">
      <c r="A52" s="367" t="s">
        <v>402</v>
      </c>
    </row>
    <row r="53" spans="3:7" ht="12.75">
      <c r="C53" s="308"/>
      <c r="D53" s="308"/>
      <c r="E53" s="308"/>
      <c r="F53" s="377"/>
      <c r="G53" s="377"/>
    </row>
    <row r="54" spans="1:7" ht="12.75">
      <c r="A54" s="732" t="s">
        <v>174</v>
      </c>
      <c r="B54" s="731"/>
      <c r="C54" s="376" t="s">
        <v>301</v>
      </c>
      <c r="D54" s="375" t="s">
        <v>304</v>
      </c>
      <c r="E54" s="376" t="s">
        <v>305</v>
      </c>
      <c r="F54" s="378"/>
      <c r="G54" s="378"/>
    </row>
    <row r="55" spans="1:7" ht="12.75">
      <c r="A55" s="729" t="s">
        <v>479</v>
      </c>
      <c r="B55" s="731"/>
      <c r="C55" s="314">
        <v>204418</v>
      </c>
      <c r="D55" s="380">
        <v>5500</v>
      </c>
      <c r="E55" s="371"/>
      <c r="F55" s="379"/>
      <c r="G55" s="379"/>
    </row>
    <row r="56" spans="1:7" ht="12.75">
      <c r="A56" s="729"/>
      <c r="B56" s="730"/>
      <c r="C56" s="371"/>
      <c r="D56" s="372"/>
      <c r="E56" s="371"/>
      <c r="F56" s="379"/>
      <c r="G56" s="379"/>
    </row>
    <row r="57" spans="6:7" ht="12.75">
      <c r="F57" s="377"/>
      <c r="G57" s="377"/>
    </row>
    <row r="58" ht="12.75">
      <c r="A58" s="367" t="s">
        <v>403</v>
      </c>
    </row>
    <row r="59" spans="3:5" ht="12.75">
      <c r="C59" s="308"/>
      <c r="D59" s="308"/>
      <c r="E59" s="308"/>
    </row>
    <row r="60" spans="1:5" ht="12.75">
      <c r="A60" s="732" t="s">
        <v>174</v>
      </c>
      <c r="B60" s="731"/>
      <c r="C60" s="376" t="s">
        <v>301</v>
      </c>
      <c r="D60" s="375" t="s">
        <v>304</v>
      </c>
      <c r="E60" s="376" t="s">
        <v>305</v>
      </c>
    </row>
    <row r="61" spans="1:5" ht="12.75">
      <c r="A61" s="729" t="s">
        <v>203</v>
      </c>
      <c r="B61" s="731"/>
      <c r="C61" s="314">
        <v>20000</v>
      </c>
      <c r="D61" s="380">
        <v>20000</v>
      </c>
      <c r="E61" s="314"/>
    </row>
    <row r="62" spans="1:5" ht="12.75">
      <c r="A62" s="729" t="s">
        <v>480</v>
      </c>
      <c r="B62" s="730"/>
      <c r="C62" s="314">
        <v>2500</v>
      </c>
      <c r="D62" s="389">
        <v>2500</v>
      </c>
      <c r="E62" s="314"/>
    </row>
    <row r="63" spans="1:5" ht="12.75">
      <c r="A63" s="729" t="s">
        <v>481</v>
      </c>
      <c r="B63" s="730"/>
      <c r="C63" s="314">
        <v>500</v>
      </c>
      <c r="D63" s="389">
        <v>500</v>
      </c>
      <c r="E63" s="314">
        <v>500</v>
      </c>
    </row>
    <row r="64" spans="1:5" ht="12.75">
      <c r="A64" s="729" t="s">
        <v>10</v>
      </c>
      <c r="B64" s="730"/>
      <c r="C64" s="314">
        <v>5000</v>
      </c>
      <c r="D64" s="389">
        <v>5000</v>
      </c>
      <c r="E64" s="314"/>
    </row>
    <row r="65" spans="1:5" ht="12.75">
      <c r="A65" s="729" t="s">
        <v>482</v>
      </c>
      <c r="B65" s="730"/>
      <c r="C65" s="314">
        <v>3000</v>
      </c>
      <c r="D65" s="389">
        <v>3000</v>
      </c>
      <c r="E65" s="314"/>
    </row>
    <row r="66" spans="1:5" ht="12.75">
      <c r="A66" s="729" t="s">
        <v>483</v>
      </c>
      <c r="B66" s="730"/>
      <c r="C66" s="314">
        <v>3000</v>
      </c>
      <c r="D66" s="389">
        <v>3000</v>
      </c>
      <c r="E66" s="314"/>
    </row>
  </sheetData>
  <mergeCells count="45">
    <mergeCell ref="A49:B49"/>
    <mergeCell ref="A48:B48"/>
    <mergeCell ref="A63:B63"/>
    <mergeCell ref="A64:B64"/>
    <mergeCell ref="A65:B65"/>
    <mergeCell ref="A61:B61"/>
    <mergeCell ref="A62:B62"/>
    <mergeCell ref="A54:B54"/>
    <mergeCell ref="A55:B55"/>
    <mergeCell ref="A56:B56"/>
    <mergeCell ref="A60:B60"/>
    <mergeCell ref="A66:B66"/>
    <mergeCell ref="K8:K10"/>
    <mergeCell ref="G8:G10"/>
    <mergeCell ref="H8:H10"/>
    <mergeCell ref="I8:I10"/>
    <mergeCell ref="J8:J10"/>
    <mergeCell ref="C8:C10"/>
    <mergeCell ref="D8:D10"/>
    <mergeCell ref="E8:E10"/>
    <mergeCell ref="F8:F10"/>
    <mergeCell ref="A27:A28"/>
    <mergeCell ref="A29:A30"/>
    <mergeCell ref="A31:A32"/>
    <mergeCell ref="L8:L10"/>
    <mergeCell ref="A8:A10"/>
    <mergeCell ref="B8:B10"/>
    <mergeCell ref="A19:A20"/>
    <mergeCell ref="A21:A22"/>
    <mergeCell ref="A23:A24"/>
    <mergeCell ref="A25:A26"/>
    <mergeCell ref="A40:B40"/>
    <mergeCell ref="A46:B46"/>
    <mergeCell ref="A47:B47"/>
    <mergeCell ref="A45:B45"/>
    <mergeCell ref="A2:L2"/>
    <mergeCell ref="A4:L4"/>
    <mergeCell ref="A6:E6"/>
    <mergeCell ref="A38:B38"/>
    <mergeCell ref="A37:B37"/>
    <mergeCell ref="A36:B36"/>
    <mergeCell ref="A11:A12"/>
    <mergeCell ref="A13:A14"/>
    <mergeCell ref="A15:A16"/>
    <mergeCell ref="A17:A18"/>
  </mergeCells>
  <printOptions/>
  <pageMargins left="0.3937007874015748" right="0.3937007874015748" top="0.984251968503937" bottom="0.984251968503937" header="0.5118110236220472" footer="0.5118110236220472"/>
  <pageSetup firstPageNumber="51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34">
      <selection activeCell="F39" sqref="F39"/>
    </sheetView>
  </sheetViews>
  <sheetFormatPr defaultColWidth="9.00390625" defaultRowHeight="12.75"/>
  <cols>
    <col min="1" max="1" width="6.75390625" style="318" customWidth="1"/>
    <col min="2" max="2" width="10.125" style="318" customWidth="1"/>
    <col min="3" max="3" width="35.00390625" style="318" customWidth="1"/>
    <col min="4" max="4" width="10.625" style="318" customWidth="1"/>
    <col min="5" max="7" width="9.125" style="318" customWidth="1"/>
    <col min="8" max="8" width="11.875" style="318" customWidth="1"/>
    <col min="9" max="9" width="11.375" style="318" customWidth="1"/>
    <col min="10" max="16384" width="9.125" style="318" customWidth="1"/>
  </cols>
  <sheetData>
    <row r="1" spans="1:9" ht="12.75">
      <c r="A1" s="762" t="s">
        <v>322</v>
      </c>
      <c r="B1" s="762"/>
      <c r="C1" s="762"/>
      <c r="D1" s="762"/>
      <c r="E1" s="762"/>
      <c r="F1" s="762"/>
      <c r="G1" s="762"/>
      <c r="H1" s="762"/>
      <c r="I1" s="762"/>
    </row>
    <row r="2" ht="16.5" customHeight="1"/>
    <row r="3" spans="1:9" ht="14.25">
      <c r="A3" s="763" t="s">
        <v>404</v>
      </c>
      <c r="B3" s="763"/>
      <c r="C3" s="763"/>
      <c r="D3" s="763"/>
      <c r="E3" s="763"/>
      <c r="F3" s="763"/>
      <c r="G3" s="763"/>
      <c r="H3" s="763"/>
      <c r="I3" s="763"/>
    </row>
    <row r="4" spans="1:9" ht="14.25">
      <c r="A4" s="319"/>
      <c r="B4" s="319"/>
      <c r="C4" s="319"/>
      <c r="D4" s="319"/>
      <c r="E4" s="319"/>
      <c r="F4" s="319"/>
      <c r="G4" s="319"/>
      <c r="H4" s="319"/>
      <c r="I4" s="319"/>
    </row>
    <row r="5" spans="1:9" ht="9.75" customHeight="1">
      <c r="A5" s="319"/>
      <c r="B5" s="319"/>
      <c r="C5" s="319"/>
      <c r="D5" s="319"/>
      <c r="E5" s="319"/>
      <c r="F5" s="319"/>
      <c r="G5" s="319"/>
      <c r="H5" s="319"/>
      <c r="I5" s="319"/>
    </row>
    <row r="6" spans="4:9" ht="12.75">
      <c r="D6" s="320"/>
      <c r="E6" s="320"/>
      <c r="F6" s="320"/>
      <c r="G6" s="320"/>
      <c r="H6" s="320"/>
      <c r="I6" s="321" t="s">
        <v>221</v>
      </c>
    </row>
    <row r="7" spans="1:9" ht="16.5" customHeight="1">
      <c r="A7" s="766" t="s">
        <v>259</v>
      </c>
      <c r="B7" s="768" t="s">
        <v>174</v>
      </c>
      <c r="C7" s="769"/>
      <c r="D7" s="768" t="s">
        <v>323</v>
      </c>
      <c r="E7" s="772"/>
      <c r="F7" s="772"/>
      <c r="G7" s="772"/>
      <c r="H7" s="769"/>
      <c r="I7" s="764" t="s">
        <v>405</v>
      </c>
    </row>
    <row r="8" spans="1:9" ht="16.5" customHeight="1">
      <c r="A8" s="767"/>
      <c r="B8" s="770"/>
      <c r="C8" s="771"/>
      <c r="D8" s="770"/>
      <c r="E8" s="773"/>
      <c r="F8" s="773"/>
      <c r="G8" s="773"/>
      <c r="H8" s="771"/>
      <c r="I8" s="765"/>
    </row>
    <row r="9" spans="1:9" ht="13.5" customHeight="1">
      <c r="A9" s="752" t="s">
        <v>175</v>
      </c>
      <c r="B9" s="745" t="s">
        <v>330</v>
      </c>
      <c r="C9" s="746"/>
      <c r="D9" s="752" t="s">
        <v>324</v>
      </c>
      <c r="E9" s="322" t="s">
        <v>596</v>
      </c>
      <c r="F9" s="323"/>
      <c r="G9" s="323"/>
      <c r="H9" s="324"/>
      <c r="I9" s="325"/>
    </row>
    <row r="10" spans="1:9" ht="13.5" customHeight="1">
      <c r="A10" s="741"/>
      <c r="B10" s="745"/>
      <c r="C10" s="746"/>
      <c r="D10" s="751"/>
      <c r="E10" s="326" t="s">
        <v>731</v>
      </c>
      <c r="F10" s="327"/>
      <c r="G10" s="327"/>
      <c r="H10" s="328"/>
      <c r="I10" s="329">
        <v>199938</v>
      </c>
    </row>
    <row r="11" spans="1:9" ht="13.5" customHeight="1">
      <c r="A11" s="741"/>
      <c r="B11" s="747"/>
      <c r="C11" s="748"/>
      <c r="D11" s="752" t="s">
        <v>325</v>
      </c>
      <c r="E11" s="322" t="s">
        <v>326</v>
      </c>
      <c r="F11" s="323"/>
      <c r="G11" s="323"/>
      <c r="H11" s="324"/>
      <c r="I11" s="325"/>
    </row>
    <row r="12" spans="1:9" ht="13.5" customHeight="1">
      <c r="A12" s="741"/>
      <c r="B12" s="747"/>
      <c r="C12" s="748"/>
      <c r="D12" s="753"/>
      <c r="E12" s="330" t="s">
        <v>746</v>
      </c>
      <c r="F12" s="331"/>
      <c r="G12" s="331"/>
      <c r="H12" s="332"/>
      <c r="I12" s="333"/>
    </row>
    <row r="13" spans="1:9" ht="13.5" customHeight="1">
      <c r="A13" s="741"/>
      <c r="B13" s="747"/>
      <c r="C13" s="748"/>
      <c r="D13" s="753"/>
      <c r="E13" s="330" t="s">
        <v>327</v>
      </c>
      <c r="F13" s="331"/>
      <c r="G13" s="331"/>
      <c r="H13" s="332"/>
      <c r="I13" s="333"/>
    </row>
    <row r="14" spans="1:9" ht="13.5" customHeight="1">
      <c r="A14" s="741"/>
      <c r="B14" s="747"/>
      <c r="C14" s="748"/>
      <c r="D14" s="753"/>
      <c r="E14" s="330" t="s">
        <v>370</v>
      </c>
      <c r="F14" s="331"/>
      <c r="G14" s="331"/>
      <c r="H14" s="332"/>
      <c r="I14" s="333"/>
    </row>
    <row r="15" spans="1:9" ht="13.5" customHeight="1">
      <c r="A15" s="741"/>
      <c r="B15" s="747"/>
      <c r="C15" s="748"/>
      <c r="D15" s="753"/>
      <c r="E15" s="330" t="s">
        <v>371</v>
      </c>
      <c r="F15" s="331"/>
      <c r="G15" s="331"/>
      <c r="H15" s="332"/>
      <c r="I15" s="333"/>
    </row>
    <row r="16" spans="1:9" ht="13.5" customHeight="1" thickBot="1">
      <c r="A16" s="774"/>
      <c r="B16" s="775"/>
      <c r="C16" s="776"/>
      <c r="D16" s="754"/>
      <c r="E16" s="334" t="s">
        <v>648</v>
      </c>
      <c r="F16" s="335"/>
      <c r="G16" s="335"/>
      <c r="H16" s="336"/>
      <c r="I16" s="337">
        <v>204418</v>
      </c>
    </row>
    <row r="17" spans="1:9" ht="13.5" customHeight="1">
      <c r="A17" s="740" t="s">
        <v>176</v>
      </c>
      <c r="B17" s="743" t="s">
        <v>329</v>
      </c>
      <c r="C17" s="757"/>
      <c r="D17" s="740" t="s">
        <v>324</v>
      </c>
      <c r="E17" s="322" t="s">
        <v>596</v>
      </c>
      <c r="F17" s="338"/>
      <c r="G17" s="338"/>
      <c r="H17" s="339"/>
      <c r="I17" s="340"/>
    </row>
    <row r="18" spans="1:9" ht="13.5" customHeight="1">
      <c r="A18" s="755"/>
      <c r="B18" s="758"/>
      <c r="C18" s="759"/>
      <c r="D18" s="751"/>
      <c r="E18" s="326" t="s">
        <v>731</v>
      </c>
      <c r="F18" s="327"/>
      <c r="G18" s="327"/>
      <c r="H18" s="328"/>
      <c r="I18" s="329">
        <v>145835</v>
      </c>
    </row>
    <row r="19" spans="1:9" ht="13.5" customHeight="1">
      <c r="A19" s="755"/>
      <c r="B19" s="758"/>
      <c r="C19" s="759"/>
      <c r="D19" s="752" t="s">
        <v>325</v>
      </c>
      <c r="E19" s="322" t="s">
        <v>326</v>
      </c>
      <c r="F19" s="323"/>
      <c r="G19" s="323"/>
      <c r="H19" s="324"/>
      <c r="I19" s="325"/>
    </row>
    <row r="20" spans="1:9" ht="13.5" customHeight="1">
      <c r="A20" s="755"/>
      <c r="B20" s="758"/>
      <c r="C20" s="759"/>
      <c r="D20" s="753"/>
      <c r="E20" s="330" t="s">
        <v>746</v>
      </c>
      <c r="F20" s="331"/>
      <c r="G20" s="331"/>
      <c r="H20" s="332"/>
      <c r="I20" s="333"/>
    </row>
    <row r="21" spans="1:9" ht="13.5" customHeight="1">
      <c r="A21" s="755"/>
      <c r="B21" s="758"/>
      <c r="C21" s="759"/>
      <c r="D21" s="753"/>
      <c r="E21" s="330" t="s">
        <v>327</v>
      </c>
      <c r="F21" s="331"/>
      <c r="G21" s="331"/>
      <c r="H21" s="332"/>
      <c r="I21" s="333"/>
    </row>
    <row r="22" spans="1:9" ht="13.5" customHeight="1">
      <c r="A22" s="755"/>
      <c r="B22" s="758"/>
      <c r="C22" s="759"/>
      <c r="D22" s="753"/>
      <c r="E22" s="330" t="s">
        <v>370</v>
      </c>
      <c r="F22" s="331"/>
      <c r="G22" s="331"/>
      <c r="H22" s="332"/>
      <c r="I22" s="333"/>
    </row>
    <row r="23" spans="1:9" ht="13.5" customHeight="1">
      <c r="A23" s="755"/>
      <c r="B23" s="758"/>
      <c r="C23" s="759"/>
      <c r="D23" s="753"/>
      <c r="E23" s="330" t="s">
        <v>371</v>
      </c>
      <c r="F23" s="331"/>
      <c r="G23" s="331"/>
      <c r="H23" s="332"/>
      <c r="I23" s="333"/>
    </row>
    <row r="24" spans="1:9" ht="13.5" customHeight="1" thickBot="1">
      <c r="A24" s="756"/>
      <c r="B24" s="760"/>
      <c r="C24" s="761"/>
      <c r="D24" s="754"/>
      <c r="E24" s="334" t="s">
        <v>648</v>
      </c>
      <c r="F24" s="335"/>
      <c r="G24" s="335"/>
      <c r="H24" s="336"/>
      <c r="I24" s="337">
        <v>462663</v>
      </c>
    </row>
    <row r="25" spans="1:9" ht="13.5" customHeight="1">
      <c r="A25" s="740" t="s">
        <v>177</v>
      </c>
      <c r="B25" s="743" t="s">
        <v>509</v>
      </c>
      <c r="C25" s="744"/>
      <c r="D25" s="740" t="s">
        <v>324</v>
      </c>
      <c r="E25" s="322" t="s">
        <v>596</v>
      </c>
      <c r="F25" s="338"/>
      <c r="G25" s="338"/>
      <c r="H25" s="339"/>
      <c r="I25" s="340"/>
    </row>
    <row r="26" spans="1:9" ht="13.5" customHeight="1">
      <c r="A26" s="741"/>
      <c r="B26" s="745"/>
      <c r="C26" s="746"/>
      <c r="D26" s="751"/>
      <c r="E26" s="326" t="s">
        <v>731</v>
      </c>
      <c r="F26" s="327"/>
      <c r="G26" s="327"/>
      <c r="H26" s="328"/>
      <c r="I26" s="329">
        <v>17436</v>
      </c>
    </row>
    <row r="27" spans="1:9" ht="13.5" customHeight="1">
      <c r="A27" s="741"/>
      <c r="B27" s="747"/>
      <c r="C27" s="748"/>
      <c r="D27" s="752" t="s">
        <v>325</v>
      </c>
      <c r="E27" s="322" t="s">
        <v>326</v>
      </c>
      <c r="F27" s="323"/>
      <c r="G27" s="323"/>
      <c r="H27" s="324"/>
      <c r="I27" s="325"/>
    </row>
    <row r="28" spans="1:9" ht="13.5" customHeight="1">
      <c r="A28" s="741"/>
      <c r="B28" s="747"/>
      <c r="C28" s="748"/>
      <c r="D28" s="753"/>
      <c r="E28" s="330" t="s">
        <v>746</v>
      </c>
      <c r="F28" s="331"/>
      <c r="G28" s="331"/>
      <c r="H28" s="332"/>
      <c r="I28" s="333"/>
    </row>
    <row r="29" spans="1:9" ht="13.5" customHeight="1">
      <c r="A29" s="741"/>
      <c r="B29" s="747"/>
      <c r="C29" s="748"/>
      <c r="D29" s="753"/>
      <c r="E29" s="330" t="s">
        <v>327</v>
      </c>
      <c r="F29" s="331"/>
      <c r="G29" s="331"/>
      <c r="H29" s="332"/>
      <c r="I29" s="333"/>
    </row>
    <row r="30" spans="1:9" ht="13.5" customHeight="1">
      <c r="A30" s="741"/>
      <c r="B30" s="747"/>
      <c r="C30" s="748"/>
      <c r="D30" s="753"/>
      <c r="E30" s="330" t="s">
        <v>370</v>
      </c>
      <c r="F30" s="331"/>
      <c r="G30" s="331"/>
      <c r="H30" s="332"/>
      <c r="I30" s="333"/>
    </row>
    <row r="31" spans="1:9" ht="13.5" customHeight="1">
      <c r="A31" s="741"/>
      <c r="B31" s="747"/>
      <c r="C31" s="748"/>
      <c r="D31" s="753"/>
      <c r="E31" s="330" t="s">
        <v>371</v>
      </c>
      <c r="F31" s="331"/>
      <c r="G31" s="331"/>
      <c r="H31" s="332"/>
      <c r="I31" s="333"/>
    </row>
    <row r="32" spans="1:9" ht="13.5" customHeight="1" thickBot="1">
      <c r="A32" s="774"/>
      <c r="B32" s="775"/>
      <c r="C32" s="776"/>
      <c r="D32" s="754"/>
      <c r="E32" s="334" t="s">
        <v>648</v>
      </c>
      <c r="F32" s="335"/>
      <c r="G32" s="335"/>
      <c r="H32" s="336"/>
      <c r="I32" s="337">
        <v>149771</v>
      </c>
    </row>
    <row r="33" spans="1:9" ht="13.5" customHeight="1">
      <c r="A33" s="740" t="s">
        <v>178</v>
      </c>
      <c r="B33" s="743" t="s">
        <v>411</v>
      </c>
      <c r="C33" s="744"/>
      <c r="D33" s="740" t="s">
        <v>324</v>
      </c>
      <c r="E33" s="322" t="s">
        <v>596</v>
      </c>
      <c r="F33" s="338"/>
      <c r="G33" s="338"/>
      <c r="H33" s="339"/>
      <c r="I33" s="340"/>
    </row>
    <row r="34" spans="1:9" ht="13.5" customHeight="1">
      <c r="A34" s="741"/>
      <c r="B34" s="745"/>
      <c r="C34" s="746"/>
      <c r="D34" s="751"/>
      <c r="E34" s="326" t="s">
        <v>731</v>
      </c>
      <c r="F34" s="327"/>
      <c r="G34" s="327"/>
      <c r="H34" s="328"/>
      <c r="I34" s="329"/>
    </row>
    <row r="35" spans="1:9" ht="13.5" customHeight="1">
      <c r="A35" s="741"/>
      <c r="B35" s="747"/>
      <c r="C35" s="748"/>
      <c r="D35" s="752" t="s">
        <v>325</v>
      </c>
      <c r="E35" s="322" t="s">
        <v>326</v>
      </c>
      <c r="F35" s="323"/>
      <c r="G35" s="323"/>
      <c r="H35" s="324"/>
      <c r="I35" s="325"/>
    </row>
    <row r="36" spans="1:9" ht="13.5" customHeight="1">
      <c r="A36" s="741"/>
      <c r="B36" s="747"/>
      <c r="C36" s="748"/>
      <c r="D36" s="753"/>
      <c r="E36" s="330" t="s">
        <v>746</v>
      </c>
      <c r="F36" s="331"/>
      <c r="G36" s="331"/>
      <c r="H36" s="332"/>
      <c r="I36" s="333"/>
    </row>
    <row r="37" spans="1:9" ht="13.5" customHeight="1">
      <c r="A37" s="741"/>
      <c r="B37" s="747"/>
      <c r="C37" s="748"/>
      <c r="D37" s="753"/>
      <c r="E37" s="330" t="s">
        <v>327</v>
      </c>
      <c r="F37" s="331"/>
      <c r="G37" s="331"/>
      <c r="H37" s="332"/>
      <c r="I37" s="333"/>
    </row>
    <row r="38" spans="1:9" ht="13.5" customHeight="1">
      <c r="A38" s="741"/>
      <c r="B38" s="747"/>
      <c r="C38" s="748"/>
      <c r="D38" s="753"/>
      <c r="E38" s="330" t="s">
        <v>370</v>
      </c>
      <c r="F38" s="331"/>
      <c r="G38" s="331"/>
      <c r="H38" s="332"/>
      <c r="I38" s="333"/>
    </row>
    <row r="39" spans="1:9" ht="13.5" customHeight="1">
      <c r="A39" s="741"/>
      <c r="B39" s="747"/>
      <c r="C39" s="748"/>
      <c r="D39" s="753"/>
      <c r="E39" s="330" t="s">
        <v>371</v>
      </c>
      <c r="F39" s="331"/>
      <c r="G39" s="331"/>
      <c r="H39" s="332"/>
      <c r="I39" s="333"/>
    </row>
    <row r="40" spans="1:9" ht="13.5" customHeight="1" thickBot="1">
      <c r="A40" s="742"/>
      <c r="B40" s="749"/>
      <c r="C40" s="750"/>
      <c r="D40" s="751"/>
      <c r="E40" s="334" t="s">
        <v>648</v>
      </c>
      <c r="F40" s="335"/>
      <c r="G40" s="335"/>
      <c r="H40" s="336"/>
      <c r="I40" s="337">
        <v>16649</v>
      </c>
    </row>
    <row r="41" spans="1:9" ht="13.5" customHeight="1">
      <c r="A41" s="752" t="s">
        <v>179</v>
      </c>
      <c r="B41" s="788" t="s">
        <v>412</v>
      </c>
      <c r="C41" s="789"/>
      <c r="D41" s="752" t="s">
        <v>324</v>
      </c>
      <c r="E41" s="322" t="s">
        <v>596</v>
      </c>
      <c r="F41" s="323"/>
      <c r="G41" s="323"/>
      <c r="H41" s="324"/>
      <c r="I41" s="333"/>
    </row>
    <row r="42" spans="1:9" ht="13.5" customHeight="1">
      <c r="A42" s="741"/>
      <c r="B42" s="745"/>
      <c r="C42" s="746"/>
      <c r="D42" s="751"/>
      <c r="E42" s="326" t="s">
        <v>731</v>
      </c>
      <c r="F42" s="327"/>
      <c r="G42" s="327"/>
      <c r="H42" s="328"/>
      <c r="I42" s="329"/>
    </row>
    <row r="43" spans="1:9" ht="13.5" customHeight="1">
      <c r="A43" s="741"/>
      <c r="B43" s="747"/>
      <c r="C43" s="748"/>
      <c r="D43" s="752" t="s">
        <v>325</v>
      </c>
      <c r="E43" s="322" t="s">
        <v>326</v>
      </c>
      <c r="F43" s="323"/>
      <c r="G43" s="323"/>
      <c r="H43" s="324"/>
      <c r="I43" s="325"/>
    </row>
    <row r="44" spans="1:9" ht="13.5" customHeight="1">
      <c r="A44" s="741"/>
      <c r="B44" s="747"/>
      <c r="C44" s="748"/>
      <c r="D44" s="753"/>
      <c r="E44" s="330" t="s">
        <v>746</v>
      </c>
      <c r="F44" s="331"/>
      <c r="G44" s="331"/>
      <c r="H44" s="332"/>
      <c r="I44" s="333"/>
    </row>
    <row r="45" spans="1:9" ht="13.5" customHeight="1">
      <c r="A45" s="741"/>
      <c r="B45" s="747"/>
      <c r="C45" s="748"/>
      <c r="D45" s="753"/>
      <c r="E45" s="330" t="s">
        <v>327</v>
      </c>
      <c r="F45" s="331"/>
      <c r="G45" s="331"/>
      <c r="H45" s="332"/>
      <c r="I45" s="333"/>
    </row>
    <row r="46" spans="1:9" ht="13.5" customHeight="1">
      <c r="A46" s="741"/>
      <c r="B46" s="747"/>
      <c r="C46" s="748"/>
      <c r="D46" s="753"/>
      <c r="E46" s="330" t="s">
        <v>370</v>
      </c>
      <c r="F46" s="331"/>
      <c r="G46" s="331"/>
      <c r="H46" s="332"/>
      <c r="I46" s="333"/>
    </row>
    <row r="47" spans="1:9" ht="13.5" customHeight="1">
      <c r="A47" s="741"/>
      <c r="B47" s="747"/>
      <c r="C47" s="748"/>
      <c r="D47" s="753"/>
      <c r="E47" s="330" t="s">
        <v>371</v>
      </c>
      <c r="F47" s="331"/>
      <c r="G47" s="331"/>
      <c r="H47" s="332"/>
      <c r="I47" s="333"/>
    </row>
    <row r="48" spans="1:9" ht="15.75" customHeight="1" thickBot="1">
      <c r="A48" s="774"/>
      <c r="B48" s="775"/>
      <c r="C48" s="776"/>
      <c r="D48" s="754"/>
      <c r="E48" s="334" t="s">
        <v>648</v>
      </c>
      <c r="F48" s="335"/>
      <c r="G48" s="335"/>
      <c r="H48" s="336"/>
      <c r="I48" s="337">
        <v>19410</v>
      </c>
    </row>
    <row r="49" spans="1:9" ht="13.5" customHeight="1">
      <c r="A49" s="777"/>
      <c r="B49" s="780" t="s">
        <v>212</v>
      </c>
      <c r="C49" s="781"/>
      <c r="D49" s="740" t="s">
        <v>324</v>
      </c>
      <c r="E49" s="322" t="s">
        <v>596</v>
      </c>
      <c r="F49" s="338"/>
      <c r="G49" s="338"/>
      <c r="H49" s="339"/>
      <c r="I49" s="341">
        <f>SUM(I9+I25)</f>
        <v>0</v>
      </c>
    </row>
    <row r="50" spans="1:9" ht="13.5" customHeight="1">
      <c r="A50" s="778"/>
      <c r="B50" s="782"/>
      <c r="C50" s="783"/>
      <c r="D50" s="751"/>
      <c r="E50" s="326" t="s">
        <v>731</v>
      </c>
      <c r="F50" s="327"/>
      <c r="G50" s="327"/>
      <c r="H50" s="328"/>
      <c r="I50" s="342">
        <f>SUM(I18+I34+I10+I26)</f>
        <v>363209</v>
      </c>
    </row>
    <row r="51" spans="1:9" ht="13.5" customHeight="1">
      <c r="A51" s="778"/>
      <c r="B51" s="784"/>
      <c r="C51" s="785"/>
      <c r="D51" s="752" t="s">
        <v>325</v>
      </c>
      <c r="E51" s="322" t="s">
        <v>326</v>
      </c>
      <c r="F51" s="323"/>
      <c r="G51" s="323"/>
      <c r="H51" s="324"/>
      <c r="I51" s="343">
        <f>SUM(I11+I27)</f>
        <v>0</v>
      </c>
    </row>
    <row r="52" spans="1:9" ht="13.5" customHeight="1">
      <c r="A52" s="778"/>
      <c r="B52" s="784"/>
      <c r="C52" s="785"/>
      <c r="D52" s="753"/>
      <c r="E52" s="330" t="s">
        <v>746</v>
      </c>
      <c r="F52" s="331"/>
      <c r="G52" s="331"/>
      <c r="H52" s="332"/>
      <c r="I52" s="344">
        <f>SUM(I12+I28)</f>
        <v>0</v>
      </c>
    </row>
    <row r="53" spans="1:9" ht="13.5" customHeight="1">
      <c r="A53" s="778"/>
      <c r="B53" s="784"/>
      <c r="C53" s="785"/>
      <c r="D53" s="753"/>
      <c r="E53" s="330" t="s">
        <v>327</v>
      </c>
      <c r="F53" s="331"/>
      <c r="G53" s="331"/>
      <c r="H53" s="332"/>
      <c r="I53" s="344">
        <f>SUM(I13+I29)</f>
        <v>0</v>
      </c>
    </row>
    <row r="54" spans="1:9" ht="13.5" customHeight="1">
      <c r="A54" s="778"/>
      <c r="B54" s="784"/>
      <c r="C54" s="785"/>
      <c r="D54" s="753"/>
      <c r="E54" s="330" t="s">
        <v>370</v>
      </c>
      <c r="F54" s="331"/>
      <c r="G54" s="331"/>
      <c r="H54" s="332"/>
      <c r="I54" s="333"/>
    </row>
    <row r="55" spans="1:9" ht="13.5" customHeight="1">
      <c r="A55" s="778"/>
      <c r="B55" s="784"/>
      <c r="C55" s="785"/>
      <c r="D55" s="753"/>
      <c r="E55" s="330" t="s">
        <v>371</v>
      </c>
      <c r="F55" s="331"/>
      <c r="G55" s="331"/>
      <c r="H55" s="332"/>
      <c r="I55" s="333"/>
    </row>
    <row r="56" spans="1:9" ht="13.5" customHeight="1" thickBot="1">
      <c r="A56" s="779"/>
      <c r="B56" s="786"/>
      <c r="C56" s="787"/>
      <c r="D56" s="754"/>
      <c r="E56" s="334" t="s">
        <v>648</v>
      </c>
      <c r="F56" s="335"/>
      <c r="G56" s="335"/>
      <c r="H56" s="336"/>
      <c r="I56" s="345">
        <f>SUM(I24+I32+I40+I16+I48)</f>
        <v>852911</v>
      </c>
    </row>
  </sheetData>
  <mergeCells count="30">
    <mergeCell ref="A41:A48"/>
    <mergeCell ref="B41:C48"/>
    <mergeCell ref="D41:D42"/>
    <mergeCell ref="D43:D48"/>
    <mergeCell ref="A25:A32"/>
    <mergeCell ref="B25:C32"/>
    <mergeCell ref="D25:D26"/>
    <mergeCell ref="D27:D32"/>
    <mergeCell ref="A49:A56"/>
    <mergeCell ref="B49:C56"/>
    <mergeCell ref="D49:D50"/>
    <mergeCell ref="D51:D56"/>
    <mergeCell ref="D9:D10"/>
    <mergeCell ref="D11:D16"/>
    <mergeCell ref="A9:A16"/>
    <mergeCell ref="B9:C16"/>
    <mergeCell ref="A1:I1"/>
    <mergeCell ref="A3:I3"/>
    <mergeCell ref="I7:I8"/>
    <mergeCell ref="A7:A8"/>
    <mergeCell ref="B7:C8"/>
    <mergeCell ref="D7:H8"/>
    <mergeCell ref="D17:D18"/>
    <mergeCell ref="D19:D24"/>
    <mergeCell ref="A17:A24"/>
    <mergeCell ref="B17:C24"/>
    <mergeCell ref="A33:A40"/>
    <mergeCell ref="B33:C40"/>
    <mergeCell ref="D33:D34"/>
    <mergeCell ref="D35:D40"/>
  </mergeCells>
  <printOptions/>
  <pageMargins left="1.3779527559055118" right="1.3779527559055118" top="0.7" bottom="0" header="0.5118110236220472" footer="0.11811023622047245"/>
  <pageSetup firstPageNumber="53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102"/>
  <sheetViews>
    <sheetView workbookViewId="0" topLeftCell="A56">
      <selection activeCell="E69" sqref="E69:E70"/>
    </sheetView>
  </sheetViews>
  <sheetFormatPr defaultColWidth="9.00390625" defaultRowHeight="12.75"/>
  <cols>
    <col min="1" max="1" width="4.75390625" style="361" customWidth="1"/>
    <col min="2" max="2" width="14.125" style="361" customWidth="1"/>
    <col min="3" max="3" width="13.875" style="361" customWidth="1"/>
    <col min="4" max="4" width="14.125" style="361" customWidth="1"/>
    <col min="5" max="5" width="13.125" style="361" customWidth="1"/>
    <col min="6" max="10" width="12.25390625" style="361" customWidth="1"/>
    <col min="11" max="16384" width="9.125" style="361" customWidth="1"/>
  </cols>
  <sheetData>
    <row r="2" spans="2:10" ht="12.75">
      <c r="B2" s="812" t="s">
        <v>346</v>
      </c>
      <c r="C2" s="812"/>
      <c r="D2" s="812"/>
      <c r="E2" s="812"/>
      <c r="F2" s="812"/>
      <c r="G2" s="812"/>
      <c r="H2" s="812"/>
      <c r="I2" s="812"/>
      <c r="J2" s="812"/>
    </row>
    <row r="4" spans="2:14" ht="12.75">
      <c r="B4" s="810" t="s">
        <v>347</v>
      </c>
      <c r="C4" s="811"/>
      <c r="D4" s="811"/>
      <c r="E4" s="811"/>
      <c r="F4" s="811"/>
      <c r="G4" s="811"/>
      <c r="H4" s="811"/>
      <c r="I4" s="811"/>
      <c r="J4" s="811"/>
      <c r="K4" s="362"/>
      <c r="L4" s="362"/>
      <c r="M4" s="362"/>
      <c r="N4" s="362"/>
    </row>
    <row r="5" ht="12.75">
      <c r="A5" s="386"/>
    </row>
    <row r="6" spans="1:10" ht="12.75">
      <c r="A6" s="821" t="s">
        <v>413</v>
      </c>
      <c r="B6" s="825" t="s">
        <v>348</v>
      </c>
      <c r="C6" s="826"/>
      <c r="D6" s="827"/>
      <c r="E6" s="813" t="s">
        <v>349</v>
      </c>
      <c r="F6" s="817" t="s">
        <v>350</v>
      </c>
      <c r="G6" s="818"/>
      <c r="H6" s="824"/>
      <c r="I6" s="824"/>
      <c r="J6" s="363"/>
    </row>
    <row r="7" spans="1:10" ht="12.75">
      <c r="A7" s="822"/>
      <c r="B7" s="828"/>
      <c r="C7" s="829"/>
      <c r="D7" s="830"/>
      <c r="E7" s="808"/>
      <c r="F7" s="817" t="s">
        <v>351</v>
      </c>
      <c r="G7" s="818"/>
      <c r="H7" s="817" t="s">
        <v>352</v>
      </c>
      <c r="I7" s="819"/>
      <c r="J7" s="808" t="s">
        <v>353</v>
      </c>
    </row>
    <row r="8" spans="1:10" ht="12.75" customHeight="1">
      <c r="A8" s="822"/>
      <c r="B8" s="828"/>
      <c r="C8" s="829"/>
      <c r="D8" s="830"/>
      <c r="E8" s="808"/>
      <c r="F8" s="814" t="s">
        <v>354</v>
      </c>
      <c r="G8" s="815" t="s">
        <v>355</v>
      </c>
      <c r="H8" s="814" t="s">
        <v>354</v>
      </c>
      <c r="I8" s="815" t="s">
        <v>355</v>
      </c>
      <c r="J8" s="808"/>
    </row>
    <row r="9" spans="1:10" ht="12.75">
      <c r="A9" s="823"/>
      <c r="B9" s="831"/>
      <c r="C9" s="816"/>
      <c r="D9" s="832"/>
      <c r="E9" s="809"/>
      <c r="F9" s="809"/>
      <c r="G9" s="816"/>
      <c r="H9" s="809"/>
      <c r="I9" s="816"/>
      <c r="J9" s="809"/>
    </row>
    <row r="10" spans="1:10" ht="12.75">
      <c r="A10" s="820"/>
      <c r="B10" s="800" t="s">
        <v>440</v>
      </c>
      <c r="C10" s="801"/>
      <c r="D10" s="802"/>
      <c r="E10" s="790"/>
      <c r="F10" s="790"/>
      <c r="G10" s="790"/>
      <c r="H10" s="790"/>
      <c r="I10" s="790"/>
      <c r="J10" s="790"/>
    </row>
    <row r="11" spans="1:10" ht="12.75">
      <c r="A11" s="799"/>
      <c r="B11" s="803"/>
      <c r="C11" s="804"/>
      <c r="D11" s="805"/>
      <c r="E11" s="791"/>
      <c r="F11" s="791"/>
      <c r="G11" s="791"/>
      <c r="H11" s="791"/>
      <c r="I11" s="791"/>
      <c r="J11" s="791"/>
    </row>
    <row r="12" spans="1:10" ht="12.75">
      <c r="A12" s="798" t="s">
        <v>175</v>
      </c>
      <c r="B12" s="792" t="s">
        <v>447</v>
      </c>
      <c r="C12" s="793"/>
      <c r="D12" s="794"/>
      <c r="E12" s="790">
        <f>SUM(F12:J13)</f>
        <v>17</v>
      </c>
      <c r="F12" s="790">
        <v>15</v>
      </c>
      <c r="G12" s="790"/>
      <c r="H12" s="790">
        <v>2</v>
      </c>
      <c r="I12" s="790"/>
      <c r="J12" s="790"/>
    </row>
    <row r="13" spans="1:10" ht="12.75">
      <c r="A13" s="799"/>
      <c r="B13" s="795"/>
      <c r="C13" s="796"/>
      <c r="D13" s="797"/>
      <c r="E13" s="791"/>
      <c r="F13" s="791"/>
      <c r="G13" s="791"/>
      <c r="H13" s="791"/>
      <c r="I13" s="791"/>
      <c r="J13" s="791"/>
    </row>
    <row r="14" spans="1:10" ht="12.75">
      <c r="A14" s="820" t="s">
        <v>176</v>
      </c>
      <c r="B14" s="792" t="s">
        <v>448</v>
      </c>
      <c r="C14" s="793"/>
      <c r="D14" s="794"/>
      <c r="E14" s="790">
        <f>SUM(F14:J15)</f>
        <v>5</v>
      </c>
      <c r="F14" s="790">
        <v>5</v>
      </c>
      <c r="G14" s="790"/>
      <c r="H14" s="790"/>
      <c r="I14" s="790"/>
      <c r="J14" s="790"/>
    </row>
    <row r="15" spans="1:10" ht="12.75">
      <c r="A15" s="799"/>
      <c r="B15" s="795"/>
      <c r="C15" s="796"/>
      <c r="D15" s="797"/>
      <c r="E15" s="791"/>
      <c r="F15" s="791"/>
      <c r="G15" s="791"/>
      <c r="H15" s="791"/>
      <c r="I15" s="791"/>
      <c r="J15" s="791"/>
    </row>
    <row r="16" spans="1:10" ht="12.75">
      <c r="A16" s="820" t="s">
        <v>177</v>
      </c>
      <c r="B16" s="792" t="s">
        <v>449</v>
      </c>
      <c r="C16" s="793"/>
      <c r="D16" s="794"/>
      <c r="E16" s="790">
        <f>SUM(F16:J17)</f>
        <v>24</v>
      </c>
      <c r="F16" s="790">
        <v>22</v>
      </c>
      <c r="G16" s="790"/>
      <c r="H16" s="790">
        <v>2</v>
      </c>
      <c r="I16" s="790"/>
      <c r="J16" s="790"/>
    </row>
    <row r="17" spans="1:10" ht="12.75">
      <c r="A17" s="799"/>
      <c r="B17" s="795"/>
      <c r="C17" s="796"/>
      <c r="D17" s="797"/>
      <c r="E17" s="791"/>
      <c r="F17" s="791"/>
      <c r="G17" s="791"/>
      <c r="H17" s="791"/>
      <c r="I17" s="791"/>
      <c r="J17" s="791"/>
    </row>
    <row r="18" spans="1:10" ht="12.75">
      <c r="A18" s="798" t="s">
        <v>178</v>
      </c>
      <c r="B18" s="792" t="s">
        <v>450</v>
      </c>
      <c r="C18" s="793"/>
      <c r="D18" s="794"/>
      <c r="E18" s="790">
        <f>SUM(F18:J19)</f>
        <v>54</v>
      </c>
      <c r="F18" s="790">
        <v>52</v>
      </c>
      <c r="G18" s="790"/>
      <c r="H18" s="790">
        <v>2</v>
      </c>
      <c r="I18" s="790"/>
      <c r="J18" s="790"/>
    </row>
    <row r="19" spans="1:10" ht="12.75">
      <c r="A19" s="799"/>
      <c r="B19" s="795"/>
      <c r="C19" s="796"/>
      <c r="D19" s="797"/>
      <c r="E19" s="791"/>
      <c r="F19" s="791"/>
      <c r="G19" s="791"/>
      <c r="H19" s="791"/>
      <c r="I19" s="791"/>
      <c r="J19" s="791"/>
    </row>
    <row r="20" spans="1:10" ht="12.75">
      <c r="A20" s="820" t="s">
        <v>179</v>
      </c>
      <c r="B20" s="792" t="s">
        <v>451</v>
      </c>
      <c r="C20" s="793"/>
      <c r="D20" s="794"/>
      <c r="E20" s="790">
        <f>SUM(F20:J21)</f>
        <v>6</v>
      </c>
      <c r="F20" s="790"/>
      <c r="G20" s="790"/>
      <c r="H20" s="790">
        <v>5</v>
      </c>
      <c r="I20" s="790">
        <v>1</v>
      </c>
      <c r="J20" s="790"/>
    </row>
    <row r="21" spans="1:10" ht="12.75">
      <c r="A21" s="799"/>
      <c r="B21" s="795"/>
      <c r="C21" s="796"/>
      <c r="D21" s="797"/>
      <c r="E21" s="791"/>
      <c r="F21" s="791"/>
      <c r="G21" s="791"/>
      <c r="H21" s="791"/>
      <c r="I21" s="791"/>
      <c r="J21" s="791"/>
    </row>
    <row r="22" spans="1:10" ht="12.75">
      <c r="A22" s="820" t="s">
        <v>356</v>
      </c>
      <c r="B22" s="792" t="s">
        <v>452</v>
      </c>
      <c r="C22" s="793"/>
      <c r="D22" s="794"/>
      <c r="E22" s="790">
        <f>SUM(F22:J23)</f>
        <v>36</v>
      </c>
      <c r="F22" s="790">
        <v>34</v>
      </c>
      <c r="G22" s="790"/>
      <c r="H22" s="790">
        <v>2</v>
      </c>
      <c r="I22" s="790"/>
      <c r="J22" s="790"/>
    </row>
    <row r="23" spans="1:10" ht="12.75">
      <c r="A23" s="799"/>
      <c r="B23" s="795"/>
      <c r="C23" s="796"/>
      <c r="D23" s="797"/>
      <c r="E23" s="791"/>
      <c r="F23" s="791"/>
      <c r="G23" s="791"/>
      <c r="H23" s="791"/>
      <c r="I23" s="791"/>
      <c r="J23" s="791"/>
    </row>
    <row r="24" spans="1:10" ht="12.75">
      <c r="A24" s="798" t="s">
        <v>357</v>
      </c>
      <c r="B24" s="792" t="s">
        <v>453</v>
      </c>
      <c r="C24" s="793"/>
      <c r="D24" s="794"/>
      <c r="E24" s="790">
        <f>SUM(F24:J25)</f>
        <v>9</v>
      </c>
      <c r="F24" s="790">
        <v>9</v>
      </c>
      <c r="G24" s="790"/>
      <c r="H24" s="790"/>
      <c r="I24" s="790"/>
      <c r="J24" s="790"/>
    </row>
    <row r="25" spans="1:10" ht="12.75">
      <c r="A25" s="799"/>
      <c r="B25" s="795"/>
      <c r="C25" s="796"/>
      <c r="D25" s="797"/>
      <c r="E25" s="791"/>
      <c r="F25" s="791"/>
      <c r="G25" s="791"/>
      <c r="H25" s="791"/>
      <c r="I25" s="791"/>
      <c r="J25" s="791"/>
    </row>
    <row r="26" spans="1:10" ht="12.75">
      <c r="A26" s="820" t="s">
        <v>358</v>
      </c>
      <c r="B26" s="792" t="s">
        <v>515</v>
      </c>
      <c r="C26" s="793"/>
      <c r="D26" s="794"/>
      <c r="E26" s="790">
        <f>SUM(F26:J27)</f>
        <v>24</v>
      </c>
      <c r="F26" s="790">
        <v>23</v>
      </c>
      <c r="G26" s="790">
        <v>1</v>
      </c>
      <c r="H26" s="790"/>
      <c r="I26" s="790"/>
      <c r="J26" s="790"/>
    </row>
    <row r="27" spans="1:10" ht="12.75">
      <c r="A27" s="799"/>
      <c r="B27" s="795"/>
      <c r="C27" s="796"/>
      <c r="D27" s="797"/>
      <c r="E27" s="791"/>
      <c r="F27" s="791"/>
      <c r="G27" s="791"/>
      <c r="H27" s="791"/>
      <c r="I27" s="791"/>
      <c r="J27" s="791"/>
    </row>
    <row r="28" spans="1:10" ht="12.75">
      <c r="A28" s="820" t="s">
        <v>359</v>
      </c>
      <c r="B28" s="792" t="s">
        <v>454</v>
      </c>
      <c r="C28" s="793"/>
      <c r="D28" s="794"/>
      <c r="E28" s="790">
        <f>SUM(F28:J29)</f>
        <v>27</v>
      </c>
      <c r="F28" s="790">
        <v>26</v>
      </c>
      <c r="G28" s="790"/>
      <c r="H28" s="790">
        <v>1</v>
      </c>
      <c r="I28" s="790"/>
      <c r="J28" s="790"/>
    </row>
    <row r="29" spans="1:10" ht="12.75">
      <c r="A29" s="799"/>
      <c r="B29" s="795"/>
      <c r="C29" s="796"/>
      <c r="D29" s="797"/>
      <c r="E29" s="791"/>
      <c r="F29" s="791"/>
      <c r="G29" s="791"/>
      <c r="H29" s="791"/>
      <c r="I29" s="791"/>
      <c r="J29" s="791"/>
    </row>
    <row r="30" spans="1:10" ht="12.75">
      <c r="A30" s="798" t="s">
        <v>360</v>
      </c>
      <c r="B30" s="792" t="s">
        <v>455</v>
      </c>
      <c r="C30" s="793"/>
      <c r="D30" s="794"/>
      <c r="E30" s="790">
        <f>SUM(F30:J31)</f>
        <v>40</v>
      </c>
      <c r="F30" s="790">
        <v>24</v>
      </c>
      <c r="G30" s="790"/>
      <c r="H30" s="790">
        <v>16</v>
      </c>
      <c r="I30" s="790"/>
      <c r="J30" s="790"/>
    </row>
    <row r="31" spans="1:10" ht="12.75">
      <c r="A31" s="799"/>
      <c r="B31" s="795"/>
      <c r="C31" s="796"/>
      <c r="D31" s="797"/>
      <c r="E31" s="791"/>
      <c r="F31" s="791"/>
      <c r="G31" s="791"/>
      <c r="H31" s="791"/>
      <c r="I31" s="791"/>
      <c r="J31" s="791"/>
    </row>
    <row r="32" spans="1:10" ht="12.75">
      <c r="A32" s="820" t="s">
        <v>361</v>
      </c>
      <c r="B32" s="792" t="s">
        <v>456</v>
      </c>
      <c r="C32" s="793"/>
      <c r="D32" s="794"/>
      <c r="E32" s="790">
        <f>SUM(F32:J33)</f>
        <v>2</v>
      </c>
      <c r="F32" s="790"/>
      <c r="G32" s="790"/>
      <c r="H32" s="790">
        <v>2</v>
      </c>
      <c r="I32" s="790"/>
      <c r="J32" s="790"/>
    </row>
    <row r="33" spans="1:10" ht="12.75">
      <c r="A33" s="799"/>
      <c r="B33" s="795"/>
      <c r="C33" s="796"/>
      <c r="D33" s="797"/>
      <c r="E33" s="791"/>
      <c r="F33" s="791"/>
      <c r="G33" s="791"/>
      <c r="H33" s="791"/>
      <c r="I33" s="791"/>
      <c r="J33" s="791"/>
    </row>
    <row r="34" spans="1:10" ht="12.75">
      <c r="A34" s="798" t="s">
        <v>362</v>
      </c>
      <c r="B34" s="792" t="s">
        <v>457</v>
      </c>
      <c r="C34" s="793"/>
      <c r="D34" s="794"/>
      <c r="E34" s="790">
        <f>SUM(F34:J35)</f>
        <v>38</v>
      </c>
      <c r="F34" s="790">
        <v>38</v>
      </c>
      <c r="G34" s="790"/>
      <c r="H34" s="790"/>
      <c r="I34" s="790"/>
      <c r="J34" s="790"/>
    </row>
    <row r="35" spans="1:10" ht="12.75">
      <c r="A35" s="799"/>
      <c r="B35" s="795"/>
      <c r="C35" s="796"/>
      <c r="D35" s="797"/>
      <c r="E35" s="791"/>
      <c r="F35" s="791"/>
      <c r="G35" s="791"/>
      <c r="H35" s="791"/>
      <c r="I35" s="791"/>
      <c r="J35" s="791"/>
    </row>
    <row r="36" spans="1:10" ht="12.75">
      <c r="A36" s="798"/>
      <c r="B36" s="800" t="s">
        <v>147</v>
      </c>
      <c r="C36" s="801"/>
      <c r="D36" s="802"/>
      <c r="E36" s="806">
        <f>SUM(E12:E35)</f>
        <v>282</v>
      </c>
      <c r="F36" s="806">
        <f>SUM(F12:F35)</f>
        <v>248</v>
      </c>
      <c r="G36" s="806">
        <f>SUM(G12:G35)</f>
        <v>1</v>
      </c>
      <c r="H36" s="806">
        <f>SUM(H12:H35)</f>
        <v>32</v>
      </c>
      <c r="I36" s="806">
        <f>SUM(I12:I35)</f>
        <v>1</v>
      </c>
      <c r="J36" s="806">
        <v>6</v>
      </c>
    </row>
    <row r="37" spans="1:10" ht="12.75">
      <c r="A37" s="799"/>
      <c r="B37" s="803"/>
      <c r="C37" s="804"/>
      <c r="D37" s="805"/>
      <c r="E37" s="807"/>
      <c r="F37" s="807"/>
      <c r="G37" s="807"/>
      <c r="H37" s="807"/>
      <c r="I37" s="807"/>
      <c r="J37" s="807"/>
    </row>
    <row r="38" spans="1:10" ht="12.75">
      <c r="A38" s="798" t="s">
        <v>363</v>
      </c>
      <c r="B38" s="792" t="s">
        <v>458</v>
      </c>
      <c r="C38" s="793"/>
      <c r="D38" s="794"/>
      <c r="E38" s="790">
        <f>SUM(F38:J39)</f>
        <v>1</v>
      </c>
      <c r="F38" s="790">
        <v>1</v>
      </c>
      <c r="G38" s="790"/>
      <c r="H38" s="790"/>
      <c r="I38" s="790"/>
      <c r="J38" s="790"/>
    </row>
    <row r="39" spans="1:10" ht="12.75">
      <c r="A39" s="799"/>
      <c r="B39" s="795"/>
      <c r="C39" s="796"/>
      <c r="D39" s="797"/>
      <c r="E39" s="791"/>
      <c r="F39" s="791"/>
      <c r="G39" s="791"/>
      <c r="H39" s="791"/>
      <c r="I39" s="791"/>
      <c r="J39" s="791"/>
    </row>
    <row r="40" spans="1:10" ht="12.75">
      <c r="A40" s="820" t="s">
        <v>364</v>
      </c>
      <c r="B40" s="800" t="s">
        <v>250</v>
      </c>
      <c r="C40" s="801"/>
      <c r="D40" s="802"/>
      <c r="E40" s="790">
        <f>SUM(F40:J41)</f>
        <v>40</v>
      </c>
      <c r="F40" s="790">
        <v>40</v>
      </c>
      <c r="G40" s="790"/>
      <c r="H40" s="790"/>
      <c r="I40" s="790"/>
      <c r="J40" s="790"/>
    </row>
    <row r="41" spans="1:10" ht="12.75">
      <c r="A41" s="799"/>
      <c r="B41" s="803"/>
      <c r="C41" s="804"/>
      <c r="D41" s="805"/>
      <c r="E41" s="791"/>
      <c r="F41" s="791"/>
      <c r="G41" s="791"/>
      <c r="H41" s="791"/>
      <c r="I41" s="791"/>
      <c r="J41" s="791"/>
    </row>
    <row r="42" spans="1:10" ht="12.75">
      <c r="A42" s="395"/>
      <c r="B42" s="394"/>
      <c r="C42" s="394"/>
      <c r="D42" s="394"/>
      <c r="E42" s="405"/>
      <c r="F42" s="405"/>
      <c r="G42" s="405"/>
      <c r="H42" s="405"/>
      <c r="I42" s="405"/>
      <c r="J42" s="405"/>
    </row>
    <row r="43" spans="1:10" ht="12.75">
      <c r="A43" s="393"/>
      <c r="B43" s="404"/>
      <c r="C43" s="404"/>
      <c r="D43" s="404"/>
      <c r="E43" s="406"/>
      <c r="F43" s="406"/>
      <c r="G43" s="406"/>
      <c r="H43" s="406"/>
      <c r="I43" s="406"/>
      <c r="J43" s="406"/>
    </row>
    <row r="44" spans="1:10" ht="12.75">
      <c r="A44" s="393"/>
      <c r="B44" s="404"/>
      <c r="C44" s="404"/>
      <c r="D44" s="404"/>
      <c r="E44" s="406"/>
      <c r="F44" s="406"/>
      <c r="G44" s="406"/>
      <c r="H44" s="406"/>
      <c r="I44" s="406"/>
      <c r="J44" s="406"/>
    </row>
    <row r="45" spans="1:10" ht="12.75">
      <c r="A45" s="393"/>
      <c r="B45" s="404"/>
      <c r="C45" s="404"/>
      <c r="D45" s="404"/>
      <c r="E45" s="406"/>
      <c r="F45" s="406"/>
      <c r="G45" s="406"/>
      <c r="H45" s="406"/>
      <c r="I45" s="406"/>
      <c r="J45" s="406"/>
    </row>
    <row r="46" spans="1:10" ht="12.75">
      <c r="A46" s="393"/>
      <c r="B46" s="404"/>
      <c r="C46" s="404"/>
      <c r="D46" s="404"/>
      <c r="E46" s="406"/>
      <c r="F46" s="406"/>
      <c r="G46" s="406"/>
      <c r="H46" s="406"/>
      <c r="I46" s="406"/>
      <c r="J46" s="406"/>
    </row>
    <row r="47" spans="1:10" ht="12.75">
      <c r="A47" s="393"/>
      <c r="B47" s="404"/>
      <c r="C47" s="404"/>
      <c r="D47" s="404"/>
      <c r="E47" s="406"/>
      <c r="F47" s="406"/>
      <c r="G47" s="406"/>
      <c r="H47" s="406"/>
      <c r="I47" s="406"/>
      <c r="J47" s="406"/>
    </row>
    <row r="48" spans="1:10" ht="12.75">
      <c r="A48" s="393"/>
      <c r="B48" s="404"/>
      <c r="C48" s="404"/>
      <c r="D48" s="404"/>
      <c r="E48" s="406"/>
      <c r="F48" s="406"/>
      <c r="G48" s="406"/>
      <c r="H48" s="406"/>
      <c r="I48" s="406"/>
      <c r="J48" s="406"/>
    </row>
    <row r="49" spans="1:10" ht="12.75">
      <c r="A49" s="820" t="s">
        <v>365</v>
      </c>
      <c r="B49" s="792" t="s">
        <v>418</v>
      </c>
      <c r="C49" s="793"/>
      <c r="D49" s="794"/>
      <c r="E49" s="790">
        <f>SUM(F49:J50)</f>
        <v>31</v>
      </c>
      <c r="F49" s="790">
        <v>15</v>
      </c>
      <c r="G49" s="790"/>
      <c r="H49" s="790">
        <v>15</v>
      </c>
      <c r="I49" s="790">
        <v>1</v>
      </c>
      <c r="J49" s="790"/>
    </row>
    <row r="50" spans="1:10" ht="12.75">
      <c r="A50" s="799"/>
      <c r="B50" s="795"/>
      <c r="C50" s="796"/>
      <c r="D50" s="797"/>
      <c r="E50" s="791"/>
      <c r="F50" s="791"/>
      <c r="G50" s="791"/>
      <c r="H50" s="791"/>
      <c r="I50" s="791"/>
      <c r="J50" s="791"/>
    </row>
    <row r="51" spans="1:10" ht="12.75">
      <c r="A51" s="798" t="s">
        <v>366</v>
      </c>
      <c r="B51" s="792" t="s">
        <v>471</v>
      </c>
      <c r="C51" s="793"/>
      <c r="D51" s="794"/>
      <c r="E51" s="790">
        <f>SUM(F51:J52)</f>
        <v>34</v>
      </c>
      <c r="F51" s="790">
        <v>19</v>
      </c>
      <c r="G51" s="790"/>
      <c r="H51" s="790">
        <v>14</v>
      </c>
      <c r="I51" s="790">
        <v>1</v>
      </c>
      <c r="J51" s="790"/>
    </row>
    <row r="52" spans="1:10" ht="12.75">
      <c r="A52" s="799"/>
      <c r="B52" s="795"/>
      <c r="C52" s="796"/>
      <c r="D52" s="797"/>
      <c r="E52" s="791"/>
      <c r="F52" s="791"/>
      <c r="G52" s="791"/>
      <c r="H52" s="791"/>
      <c r="I52" s="791"/>
      <c r="J52" s="791"/>
    </row>
    <row r="53" spans="1:10" ht="12.75">
      <c r="A53" s="798" t="s">
        <v>367</v>
      </c>
      <c r="B53" s="792" t="s">
        <v>417</v>
      </c>
      <c r="C53" s="793"/>
      <c r="D53" s="794"/>
      <c r="E53" s="790">
        <f>SUM(F53:J54)</f>
        <v>19</v>
      </c>
      <c r="F53" s="790">
        <v>9</v>
      </c>
      <c r="G53" s="790"/>
      <c r="H53" s="790">
        <v>10</v>
      </c>
      <c r="I53" s="790"/>
      <c r="J53" s="790"/>
    </row>
    <row r="54" spans="1:10" ht="12.75">
      <c r="A54" s="799"/>
      <c r="B54" s="795"/>
      <c r="C54" s="796"/>
      <c r="D54" s="797"/>
      <c r="E54" s="791"/>
      <c r="F54" s="791"/>
      <c r="G54" s="791"/>
      <c r="H54" s="791"/>
      <c r="I54" s="791"/>
      <c r="J54" s="791"/>
    </row>
    <row r="55" spans="1:10" ht="12.75">
      <c r="A55" s="820" t="s">
        <v>368</v>
      </c>
      <c r="B55" s="792" t="s">
        <v>416</v>
      </c>
      <c r="C55" s="793"/>
      <c r="D55" s="794"/>
      <c r="E55" s="790">
        <f>SUM(F55:J56)</f>
        <v>60</v>
      </c>
      <c r="F55" s="790">
        <v>32</v>
      </c>
      <c r="G55" s="790"/>
      <c r="H55" s="790">
        <v>27</v>
      </c>
      <c r="I55" s="790">
        <v>1</v>
      </c>
      <c r="J55" s="790"/>
    </row>
    <row r="56" spans="1:10" ht="12.75">
      <c r="A56" s="799"/>
      <c r="B56" s="795"/>
      <c r="C56" s="796"/>
      <c r="D56" s="797"/>
      <c r="E56" s="791"/>
      <c r="F56" s="791"/>
      <c r="G56" s="791"/>
      <c r="H56" s="791"/>
      <c r="I56" s="791"/>
      <c r="J56" s="791"/>
    </row>
    <row r="57" spans="1:10" ht="12.75">
      <c r="A57" s="798" t="s">
        <v>369</v>
      </c>
      <c r="B57" s="792" t="s">
        <v>415</v>
      </c>
      <c r="C57" s="793"/>
      <c r="D57" s="794"/>
      <c r="E57" s="790">
        <f>SUM(F57:J58)</f>
        <v>30</v>
      </c>
      <c r="F57" s="790">
        <v>17</v>
      </c>
      <c r="G57" s="790"/>
      <c r="H57" s="790">
        <v>13</v>
      </c>
      <c r="I57" s="790"/>
      <c r="J57" s="790"/>
    </row>
    <row r="58" spans="1:10" ht="12.75">
      <c r="A58" s="799"/>
      <c r="B58" s="795"/>
      <c r="C58" s="796"/>
      <c r="D58" s="797"/>
      <c r="E58" s="791"/>
      <c r="F58" s="791"/>
      <c r="G58" s="791"/>
      <c r="H58" s="791"/>
      <c r="I58" s="791"/>
      <c r="J58" s="791"/>
    </row>
    <row r="59" spans="1:10" ht="12.75">
      <c r="A59" s="798" t="s">
        <v>372</v>
      </c>
      <c r="B59" s="792" t="s">
        <v>419</v>
      </c>
      <c r="C59" s="793"/>
      <c r="D59" s="794"/>
      <c r="E59" s="790">
        <f>SUM(F59:J60)</f>
        <v>24</v>
      </c>
      <c r="F59" s="790">
        <v>14</v>
      </c>
      <c r="G59" s="790"/>
      <c r="H59" s="790">
        <v>10</v>
      </c>
      <c r="I59" s="790"/>
      <c r="J59" s="790"/>
    </row>
    <row r="60" spans="1:10" ht="12.75">
      <c r="A60" s="799"/>
      <c r="B60" s="795"/>
      <c r="C60" s="796"/>
      <c r="D60" s="797"/>
      <c r="E60" s="791"/>
      <c r="F60" s="791"/>
      <c r="G60" s="791"/>
      <c r="H60" s="791"/>
      <c r="I60" s="791"/>
      <c r="J60" s="791"/>
    </row>
    <row r="61" spans="1:10" ht="12.75">
      <c r="A61" s="798" t="s">
        <v>374</v>
      </c>
      <c r="B61" s="792" t="s">
        <v>420</v>
      </c>
      <c r="C61" s="793"/>
      <c r="D61" s="794"/>
      <c r="E61" s="790">
        <f>SUM(F61:J62)</f>
        <v>15</v>
      </c>
      <c r="F61" s="790">
        <v>9</v>
      </c>
      <c r="G61" s="790"/>
      <c r="H61" s="790">
        <v>6</v>
      </c>
      <c r="I61" s="790"/>
      <c r="J61" s="790"/>
    </row>
    <row r="62" spans="1:10" ht="12.75">
      <c r="A62" s="799"/>
      <c r="B62" s="795"/>
      <c r="C62" s="796"/>
      <c r="D62" s="797"/>
      <c r="E62" s="791"/>
      <c r="F62" s="791"/>
      <c r="G62" s="791"/>
      <c r="H62" s="791"/>
      <c r="I62" s="791"/>
      <c r="J62" s="791"/>
    </row>
    <row r="63" spans="1:10" ht="12.75">
      <c r="A63" s="798" t="s">
        <v>414</v>
      </c>
      <c r="B63" s="792" t="s">
        <v>421</v>
      </c>
      <c r="C63" s="793"/>
      <c r="D63" s="794"/>
      <c r="E63" s="790">
        <f>SUM(F63:J64)</f>
        <v>15</v>
      </c>
      <c r="F63" s="790">
        <v>9</v>
      </c>
      <c r="G63" s="790"/>
      <c r="H63" s="790">
        <v>6</v>
      </c>
      <c r="I63" s="790"/>
      <c r="J63" s="790"/>
    </row>
    <row r="64" spans="1:10" ht="12.75">
      <c r="A64" s="799"/>
      <c r="B64" s="795"/>
      <c r="C64" s="796"/>
      <c r="D64" s="797"/>
      <c r="E64" s="791"/>
      <c r="F64" s="791"/>
      <c r="G64" s="791"/>
      <c r="H64" s="791"/>
      <c r="I64" s="791"/>
      <c r="J64" s="791"/>
    </row>
    <row r="65" spans="1:10" ht="12.75">
      <c r="A65" s="798" t="s">
        <v>376</v>
      </c>
      <c r="B65" s="792" t="s">
        <v>422</v>
      </c>
      <c r="C65" s="793"/>
      <c r="D65" s="794"/>
      <c r="E65" s="790">
        <f>SUM(F65:J66)</f>
        <v>15</v>
      </c>
      <c r="F65" s="790">
        <v>9</v>
      </c>
      <c r="G65" s="790"/>
      <c r="H65" s="790">
        <v>6</v>
      </c>
      <c r="I65" s="790"/>
      <c r="J65" s="790"/>
    </row>
    <row r="66" spans="1:10" ht="12.75">
      <c r="A66" s="799"/>
      <c r="B66" s="795"/>
      <c r="C66" s="796"/>
      <c r="D66" s="797"/>
      <c r="E66" s="791"/>
      <c r="F66" s="791"/>
      <c r="G66" s="791"/>
      <c r="H66" s="791"/>
      <c r="I66" s="791"/>
      <c r="J66" s="791"/>
    </row>
    <row r="67" spans="1:10" ht="12.75">
      <c r="A67" s="798" t="s">
        <v>379</v>
      </c>
      <c r="B67" s="792" t="s">
        <v>423</v>
      </c>
      <c r="C67" s="793"/>
      <c r="D67" s="794"/>
      <c r="E67" s="790">
        <f>SUM(F67:J68)</f>
        <v>53</v>
      </c>
      <c r="F67" s="790">
        <v>37</v>
      </c>
      <c r="G67" s="790"/>
      <c r="H67" s="790">
        <v>16</v>
      </c>
      <c r="I67" s="790"/>
      <c r="J67" s="790"/>
    </row>
    <row r="68" spans="1:10" ht="12.75">
      <c r="A68" s="799"/>
      <c r="B68" s="795"/>
      <c r="C68" s="796"/>
      <c r="D68" s="797"/>
      <c r="E68" s="791"/>
      <c r="F68" s="791"/>
      <c r="G68" s="791"/>
      <c r="H68" s="791"/>
      <c r="I68" s="791"/>
      <c r="J68" s="791"/>
    </row>
    <row r="69" spans="1:10" ht="12.75">
      <c r="A69" s="798" t="s">
        <v>383</v>
      </c>
      <c r="B69" s="792" t="s">
        <v>424</v>
      </c>
      <c r="C69" s="793"/>
      <c r="D69" s="794"/>
      <c r="E69" s="790">
        <f>SUM(F69:J70)</f>
        <v>39</v>
      </c>
      <c r="F69" s="790">
        <v>25</v>
      </c>
      <c r="G69" s="790"/>
      <c r="H69" s="790">
        <v>14</v>
      </c>
      <c r="I69" s="790"/>
      <c r="J69" s="790"/>
    </row>
    <row r="70" spans="1:10" ht="12.75">
      <c r="A70" s="799"/>
      <c r="B70" s="795"/>
      <c r="C70" s="796"/>
      <c r="D70" s="797"/>
      <c r="E70" s="791"/>
      <c r="F70" s="791"/>
      <c r="G70" s="791"/>
      <c r="H70" s="791"/>
      <c r="I70" s="791"/>
      <c r="J70" s="791"/>
    </row>
    <row r="71" spans="1:10" ht="12.75">
      <c r="A71" s="798" t="s">
        <v>373</v>
      </c>
      <c r="B71" s="792" t="s">
        <v>425</v>
      </c>
      <c r="C71" s="793"/>
      <c r="D71" s="794"/>
      <c r="E71" s="790">
        <f>SUM(F71:J72)</f>
        <v>50</v>
      </c>
      <c r="F71" s="790">
        <v>33</v>
      </c>
      <c r="G71" s="790">
        <v>1</v>
      </c>
      <c r="H71" s="790">
        <v>16</v>
      </c>
      <c r="I71" s="790"/>
      <c r="J71" s="790"/>
    </row>
    <row r="72" spans="1:10" ht="12.75">
      <c r="A72" s="799"/>
      <c r="B72" s="795"/>
      <c r="C72" s="796"/>
      <c r="D72" s="797"/>
      <c r="E72" s="791"/>
      <c r="F72" s="791"/>
      <c r="G72" s="791"/>
      <c r="H72" s="791"/>
      <c r="I72" s="791"/>
      <c r="J72" s="791"/>
    </row>
    <row r="73" spans="1:10" ht="12.75">
      <c r="A73" s="798" t="s">
        <v>375</v>
      </c>
      <c r="B73" s="792" t="s">
        <v>426</v>
      </c>
      <c r="C73" s="793"/>
      <c r="D73" s="794"/>
      <c r="E73" s="790">
        <f>SUM(F73:J74)</f>
        <v>86</v>
      </c>
      <c r="F73" s="790">
        <v>57</v>
      </c>
      <c r="G73" s="790"/>
      <c r="H73" s="790">
        <v>29</v>
      </c>
      <c r="I73" s="790"/>
      <c r="J73" s="790"/>
    </row>
    <row r="74" spans="1:10" ht="12.75">
      <c r="A74" s="799"/>
      <c r="B74" s="795"/>
      <c r="C74" s="796"/>
      <c r="D74" s="797"/>
      <c r="E74" s="791"/>
      <c r="F74" s="791"/>
      <c r="G74" s="791"/>
      <c r="H74" s="791"/>
      <c r="I74" s="791"/>
      <c r="J74" s="791"/>
    </row>
    <row r="75" spans="1:10" ht="12.75">
      <c r="A75" s="798" t="s">
        <v>377</v>
      </c>
      <c r="B75" s="792" t="s">
        <v>427</v>
      </c>
      <c r="C75" s="793"/>
      <c r="D75" s="794"/>
      <c r="E75" s="790">
        <f>SUM(F75:J76)</f>
        <v>50</v>
      </c>
      <c r="F75" s="790">
        <v>35</v>
      </c>
      <c r="G75" s="790"/>
      <c r="H75" s="790">
        <v>15</v>
      </c>
      <c r="I75" s="790"/>
      <c r="J75" s="790"/>
    </row>
    <row r="76" spans="1:10" ht="12.75">
      <c r="A76" s="799"/>
      <c r="B76" s="795"/>
      <c r="C76" s="796"/>
      <c r="D76" s="797"/>
      <c r="E76" s="791"/>
      <c r="F76" s="791"/>
      <c r="G76" s="791"/>
      <c r="H76" s="791"/>
      <c r="I76" s="791"/>
      <c r="J76" s="791"/>
    </row>
    <row r="77" spans="1:10" ht="12.75">
      <c r="A77" s="798" t="s">
        <v>429</v>
      </c>
      <c r="B77" s="792" t="s">
        <v>428</v>
      </c>
      <c r="C77" s="793"/>
      <c r="D77" s="794"/>
      <c r="E77" s="790">
        <f>SUM(F77:J78)</f>
        <v>55</v>
      </c>
      <c r="F77" s="790">
        <v>39</v>
      </c>
      <c r="G77" s="790"/>
      <c r="H77" s="790">
        <v>16</v>
      </c>
      <c r="I77" s="790"/>
      <c r="J77" s="790"/>
    </row>
    <row r="78" spans="1:10" ht="12" customHeight="1">
      <c r="A78" s="799"/>
      <c r="B78" s="795"/>
      <c r="C78" s="796"/>
      <c r="D78" s="797"/>
      <c r="E78" s="791"/>
      <c r="F78" s="791"/>
      <c r="G78" s="791"/>
      <c r="H78" s="791"/>
      <c r="I78" s="791"/>
      <c r="J78" s="791"/>
    </row>
    <row r="79" spans="1:10" ht="12.75">
      <c r="A79" s="798" t="s">
        <v>380</v>
      </c>
      <c r="B79" s="792" t="s">
        <v>431</v>
      </c>
      <c r="C79" s="793"/>
      <c r="D79" s="794"/>
      <c r="E79" s="790">
        <f>SUM(F79:J80)</f>
        <v>52</v>
      </c>
      <c r="F79" s="790">
        <v>36</v>
      </c>
      <c r="G79" s="790"/>
      <c r="H79" s="790">
        <v>16</v>
      </c>
      <c r="I79" s="790"/>
      <c r="J79" s="790"/>
    </row>
    <row r="80" spans="1:10" ht="11.25" customHeight="1">
      <c r="A80" s="799"/>
      <c r="B80" s="795"/>
      <c r="C80" s="796"/>
      <c r="D80" s="797"/>
      <c r="E80" s="791"/>
      <c r="F80" s="791"/>
      <c r="G80" s="791"/>
      <c r="H80" s="791"/>
      <c r="I80" s="791"/>
      <c r="J80" s="791"/>
    </row>
    <row r="81" spans="1:10" ht="12.75">
      <c r="A81" s="798" t="s">
        <v>381</v>
      </c>
      <c r="B81" s="792" t="s">
        <v>432</v>
      </c>
      <c r="C81" s="793"/>
      <c r="D81" s="794"/>
      <c r="E81" s="790">
        <f>SUM(F81:J82)</f>
        <v>53</v>
      </c>
      <c r="F81" s="790">
        <v>37</v>
      </c>
      <c r="G81" s="790">
        <v>1</v>
      </c>
      <c r="H81" s="790">
        <v>15</v>
      </c>
      <c r="I81" s="790"/>
      <c r="J81" s="790"/>
    </row>
    <row r="82" spans="1:10" ht="11.25" customHeight="1">
      <c r="A82" s="799"/>
      <c r="B82" s="795"/>
      <c r="C82" s="796"/>
      <c r="D82" s="797"/>
      <c r="E82" s="791"/>
      <c r="F82" s="791"/>
      <c r="G82" s="791"/>
      <c r="H82" s="791"/>
      <c r="I82" s="791"/>
      <c r="J82" s="791"/>
    </row>
    <row r="83" spans="1:10" ht="12.75">
      <c r="A83" s="798" t="s">
        <v>382</v>
      </c>
      <c r="B83" s="792" t="s">
        <v>433</v>
      </c>
      <c r="C83" s="793"/>
      <c r="D83" s="794"/>
      <c r="E83" s="790">
        <f>SUM(F83:J84)</f>
        <v>91</v>
      </c>
      <c r="F83" s="790">
        <v>68</v>
      </c>
      <c r="G83" s="790"/>
      <c r="H83" s="790">
        <v>23</v>
      </c>
      <c r="I83" s="790"/>
      <c r="J83" s="790"/>
    </row>
    <row r="84" spans="1:10" ht="10.5" customHeight="1">
      <c r="A84" s="799"/>
      <c r="B84" s="795"/>
      <c r="C84" s="796"/>
      <c r="D84" s="797"/>
      <c r="E84" s="791"/>
      <c r="F84" s="791"/>
      <c r="G84" s="791"/>
      <c r="H84" s="791"/>
      <c r="I84" s="791"/>
      <c r="J84" s="791"/>
    </row>
    <row r="85" spans="1:10" ht="12.75">
      <c r="A85" s="798" t="s">
        <v>430</v>
      </c>
      <c r="B85" s="792" t="s">
        <v>434</v>
      </c>
      <c r="C85" s="793"/>
      <c r="D85" s="794"/>
      <c r="E85" s="790">
        <f>SUM(F85:J86)</f>
        <v>77</v>
      </c>
      <c r="F85" s="790">
        <v>56</v>
      </c>
      <c r="G85" s="790"/>
      <c r="H85" s="790">
        <v>21</v>
      </c>
      <c r="I85" s="790"/>
      <c r="J85" s="790"/>
    </row>
    <row r="86" spans="1:10" ht="12" customHeight="1">
      <c r="A86" s="799"/>
      <c r="B86" s="795"/>
      <c r="C86" s="796"/>
      <c r="D86" s="797"/>
      <c r="E86" s="791"/>
      <c r="F86" s="791"/>
      <c r="G86" s="791"/>
      <c r="H86" s="791"/>
      <c r="I86" s="791"/>
      <c r="J86" s="791"/>
    </row>
    <row r="87" spans="1:10" ht="12.75">
      <c r="A87" s="798" t="s">
        <v>459</v>
      </c>
      <c r="B87" s="792" t="s">
        <v>436</v>
      </c>
      <c r="C87" s="793"/>
      <c r="D87" s="794"/>
      <c r="E87" s="790">
        <f>SUM(F87:J88)</f>
        <v>99</v>
      </c>
      <c r="F87" s="790">
        <v>73</v>
      </c>
      <c r="G87" s="790"/>
      <c r="H87" s="790">
        <v>26</v>
      </c>
      <c r="I87" s="790"/>
      <c r="J87" s="790"/>
    </row>
    <row r="88" spans="1:10" ht="9.75" customHeight="1">
      <c r="A88" s="799"/>
      <c r="B88" s="795"/>
      <c r="C88" s="796"/>
      <c r="D88" s="797"/>
      <c r="E88" s="791"/>
      <c r="F88" s="791"/>
      <c r="G88" s="791"/>
      <c r="H88" s="791"/>
      <c r="I88" s="791"/>
      <c r="J88" s="791"/>
    </row>
    <row r="89" spans="1:10" ht="12.75">
      <c r="A89" s="798" t="s">
        <v>460</v>
      </c>
      <c r="B89" s="792" t="s">
        <v>435</v>
      </c>
      <c r="C89" s="793"/>
      <c r="D89" s="794"/>
      <c r="E89" s="790">
        <f>SUM(F89:J90)</f>
        <v>96</v>
      </c>
      <c r="F89" s="790">
        <v>70</v>
      </c>
      <c r="G89" s="790"/>
      <c r="H89" s="790">
        <v>26</v>
      </c>
      <c r="I89" s="790"/>
      <c r="J89" s="790"/>
    </row>
    <row r="90" spans="1:10" ht="12.75">
      <c r="A90" s="799"/>
      <c r="B90" s="795"/>
      <c r="C90" s="796"/>
      <c r="D90" s="797"/>
      <c r="E90" s="791"/>
      <c r="F90" s="791"/>
      <c r="G90" s="791"/>
      <c r="H90" s="791"/>
      <c r="I90" s="791"/>
      <c r="J90" s="791"/>
    </row>
    <row r="91" spans="1:10" ht="12.75">
      <c r="A91" s="798" t="s">
        <v>461</v>
      </c>
      <c r="B91" s="792" t="s">
        <v>439</v>
      </c>
      <c r="C91" s="793"/>
      <c r="D91" s="794"/>
      <c r="E91" s="790">
        <f>SUM(F91:J92)</f>
        <v>34</v>
      </c>
      <c r="F91" s="790">
        <v>30</v>
      </c>
      <c r="G91" s="790"/>
      <c r="H91" s="790">
        <v>4</v>
      </c>
      <c r="I91" s="790"/>
      <c r="J91" s="790"/>
    </row>
    <row r="92" spans="1:10" ht="12.75">
      <c r="A92" s="799"/>
      <c r="B92" s="795"/>
      <c r="C92" s="796"/>
      <c r="D92" s="797"/>
      <c r="E92" s="791"/>
      <c r="F92" s="791"/>
      <c r="G92" s="791"/>
      <c r="H92" s="791"/>
      <c r="I92" s="791"/>
      <c r="J92" s="791"/>
    </row>
    <row r="93" spans="1:10" ht="12.75">
      <c r="A93" s="798" t="s">
        <v>462</v>
      </c>
      <c r="B93" s="792" t="s">
        <v>438</v>
      </c>
      <c r="C93" s="793"/>
      <c r="D93" s="794"/>
      <c r="E93" s="790">
        <f>SUM(F93:J94)</f>
        <v>92</v>
      </c>
      <c r="F93" s="790">
        <v>57</v>
      </c>
      <c r="G93" s="790"/>
      <c r="H93" s="790">
        <v>35</v>
      </c>
      <c r="I93" s="790"/>
      <c r="J93" s="790"/>
    </row>
    <row r="94" spans="1:10" ht="12.75">
      <c r="A94" s="799"/>
      <c r="B94" s="795"/>
      <c r="C94" s="796"/>
      <c r="D94" s="797"/>
      <c r="E94" s="791"/>
      <c r="F94" s="791"/>
      <c r="G94" s="791"/>
      <c r="H94" s="791"/>
      <c r="I94" s="791"/>
      <c r="J94" s="791"/>
    </row>
    <row r="95" spans="1:10" ht="12.75">
      <c r="A95" s="798" t="s">
        <v>472</v>
      </c>
      <c r="B95" s="792" t="s">
        <v>437</v>
      </c>
      <c r="C95" s="793"/>
      <c r="D95" s="794"/>
      <c r="E95" s="790">
        <f>SUM(F95:J96)</f>
        <v>144</v>
      </c>
      <c r="F95" s="790">
        <v>124</v>
      </c>
      <c r="G95" s="790"/>
      <c r="H95" s="790">
        <v>20</v>
      </c>
      <c r="I95" s="790"/>
      <c r="J95" s="790"/>
    </row>
    <row r="96" spans="1:10" ht="12" customHeight="1">
      <c r="A96" s="799"/>
      <c r="B96" s="795"/>
      <c r="C96" s="796"/>
      <c r="D96" s="797"/>
      <c r="E96" s="791"/>
      <c r="F96" s="791"/>
      <c r="G96" s="791"/>
      <c r="H96" s="791"/>
      <c r="I96" s="791"/>
      <c r="J96" s="791"/>
    </row>
    <row r="97" spans="1:10" ht="12.75">
      <c r="A97" s="798" t="s">
        <v>512</v>
      </c>
      <c r="B97" s="792" t="s">
        <v>491</v>
      </c>
      <c r="C97" s="793"/>
      <c r="D97" s="794"/>
      <c r="E97" s="790">
        <f>SUM(F97:J98)</f>
        <v>45</v>
      </c>
      <c r="F97" s="790">
        <v>21</v>
      </c>
      <c r="G97" s="790"/>
      <c r="H97" s="790">
        <v>24</v>
      </c>
      <c r="I97" s="790"/>
      <c r="J97" s="790"/>
    </row>
    <row r="98" spans="1:10" ht="11.25" customHeight="1">
      <c r="A98" s="799"/>
      <c r="B98" s="795"/>
      <c r="C98" s="796"/>
      <c r="D98" s="797"/>
      <c r="E98" s="791"/>
      <c r="F98" s="791"/>
      <c r="G98" s="791"/>
      <c r="H98" s="791"/>
      <c r="I98" s="791"/>
      <c r="J98" s="791"/>
    </row>
    <row r="99" spans="1:10" ht="12.75">
      <c r="A99" s="820"/>
      <c r="B99" s="800" t="s">
        <v>476</v>
      </c>
      <c r="C99" s="801"/>
      <c r="D99" s="802"/>
      <c r="E99" s="806">
        <f aca="true" t="shared" si="0" ref="E99:J99">SUM(E49:E98)</f>
        <v>1359</v>
      </c>
      <c r="F99" s="806">
        <f t="shared" si="0"/>
        <v>931</v>
      </c>
      <c r="G99" s="806">
        <f t="shared" si="0"/>
        <v>2</v>
      </c>
      <c r="H99" s="806">
        <f t="shared" si="0"/>
        <v>423</v>
      </c>
      <c r="I99" s="806">
        <f t="shared" si="0"/>
        <v>3</v>
      </c>
      <c r="J99" s="806">
        <f t="shared" si="0"/>
        <v>0</v>
      </c>
    </row>
    <row r="100" spans="1:10" ht="12.75">
      <c r="A100" s="799"/>
      <c r="B100" s="803"/>
      <c r="C100" s="804"/>
      <c r="D100" s="805"/>
      <c r="E100" s="807"/>
      <c r="F100" s="807"/>
      <c r="G100" s="807"/>
      <c r="H100" s="807"/>
      <c r="I100" s="807"/>
      <c r="J100" s="807"/>
    </row>
    <row r="101" spans="1:10" ht="12.75">
      <c r="A101" s="820"/>
      <c r="B101" s="800" t="s">
        <v>147</v>
      </c>
      <c r="C101" s="801"/>
      <c r="D101" s="802"/>
      <c r="E101" s="806">
        <f aca="true" t="shared" si="1" ref="E101:J101">SUM(E99+E40+E36)</f>
        <v>1681</v>
      </c>
      <c r="F101" s="806">
        <f t="shared" si="1"/>
        <v>1219</v>
      </c>
      <c r="G101" s="806">
        <f t="shared" si="1"/>
        <v>3</v>
      </c>
      <c r="H101" s="806">
        <f t="shared" si="1"/>
        <v>455</v>
      </c>
      <c r="I101" s="806">
        <f t="shared" si="1"/>
        <v>4</v>
      </c>
      <c r="J101" s="806">
        <f t="shared" si="1"/>
        <v>6</v>
      </c>
    </row>
    <row r="102" spans="1:10" ht="12.75">
      <c r="A102" s="799"/>
      <c r="B102" s="803"/>
      <c r="C102" s="804"/>
      <c r="D102" s="805"/>
      <c r="E102" s="807"/>
      <c r="F102" s="807"/>
      <c r="G102" s="807"/>
      <c r="H102" s="807"/>
      <c r="I102" s="807"/>
      <c r="J102" s="807"/>
    </row>
  </sheetData>
  <mergeCells count="357">
    <mergeCell ref="G97:G98"/>
    <mergeCell ref="H97:H98"/>
    <mergeCell ref="I97:I98"/>
    <mergeCell ref="J97:J98"/>
    <mergeCell ref="A97:A98"/>
    <mergeCell ref="B97:D98"/>
    <mergeCell ref="E97:E98"/>
    <mergeCell ref="F97:F98"/>
    <mergeCell ref="G101:G102"/>
    <mergeCell ref="H101:H102"/>
    <mergeCell ref="I101:I102"/>
    <mergeCell ref="J101:J102"/>
    <mergeCell ref="A101:A102"/>
    <mergeCell ref="B101:D102"/>
    <mergeCell ref="E101:E102"/>
    <mergeCell ref="F101:F102"/>
    <mergeCell ref="G51:G52"/>
    <mergeCell ref="H51:H52"/>
    <mergeCell ref="I51:I52"/>
    <mergeCell ref="J51:J52"/>
    <mergeCell ref="A51:A52"/>
    <mergeCell ref="B51:D52"/>
    <mergeCell ref="E51:E52"/>
    <mergeCell ref="F51:F52"/>
    <mergeCell ref="G99:G100"/>
    <mergeCell ref="H99:H100"/>
    <mergeCell ref="I99:I100"/>
    <mergeCell ref="J99:J100"/>
    <mergeCell ref="A99:A100"/>
    <mergeCell ref="B99:D100"/>
    <mergeCell ref="E99:E100"/>
    <mergeCell ref="F99:F100"/>
    <mergeCell ref="G95:G96"/>
    <mergeCell ref="H95:H96"/>
    <mergeCell ref="I95:I96"/>
    <mergeCell ref="J95:J96"/>
    <mergeCell ref="A95:A96"/>
    <mergeCell ref="B95:D96"/>
    <mergeCell ref="E95:E96"/>
    <mergeCell ref="F95:F96"/>
    <mergeCell ref="G93:G94"/>
    <mergeCell ref="H93:H94"/>
    <mergeCell ref="I93:I94"/>
    <mergeCell ref="J93:J94"/>
    <mergeCell ref="A93:A94"/>
    <mergeCell ref="B93:D94"/>
    <mergeCell ref="E93:E94"/>
    <mergeCell ref="F93:F94"/>
    <mergeCell ref="G91:G92"/>
    <mergeCell ref="H91:H92"/>
    <mergeCell ref="I91:I92"/>
    <mergeCell ref="J91:J92"/>
    <mergeCell ref="A91:A92"/>
    <mergeCell ref="B91:D92"/>
    <mergeCell ref="E91:E92"/>
    <mergeCell ref="F91:F92"/>
    <mergeCell ref="G89:G90"/>
    <mergeCell ref="H89:H90"/>
    <mergeCell ref="I89:I90"/>
    <mergeCell ref="J89:J90"/>
    <mergeCell ref="A89:A90"/>
    <mergeCell ref="B89:D90"/>
    <mergeCell ref="E89:E90"/>
    <mergeCell ref="F89:F90"/>
    <mergeCell ref="G87:G88"/>
    <mergeCell ref="H87:H88"/>
    <mergeCell ref="I87:I88"/>
    <mergeCell ref="J87:J88"/>
    <mergeCell ref="A87:A88"/>
    <mergeCell ref="B87:D88"/>
    <mergeCell ref="E87:E88"/>
    <mergeCell ref="F87:F88"/>
    <mergeCell ref="G85:G86"/>
    <mergeCell ref="H85:H86"/>
    <mergeCell ref="I85:I86"/>
    <mergeCell ref="J85:J86"/>
    <mergeCell ref="A85:A86"/>
    <mergeCell ref="B85:D86"/>
    <mergeCell ref="E85:E86"/>
    <mergeCell ref="F85:F86"/>
    <mergeCell ref="G83:G84"/>
    <mergeCell ref="H83:H84"/>
    <mergeCell ref="I83:I84"/>
    <mergeCell ref="J83:J84"/>
    <mergeCell ref="A83:A84"/>
    <mergeCell ref="B83:D84"/>
    <mergeCell ref="E83:E84"/>
    <mergeCell ref="F83:F84"/>
    <mergeCell ref="G81:G82"/>
    <mergeCell ref="H81:H82"/>
    <mergeCell ref="I81:I82"/>
    <mergeCell ref="J81:J82"/>
    <mergeCell ref="A81:A82"/>
    <mergeCell ref="B81:D82"/>
    <mergeCell ref="E81:E82"/>
    <mergeCell ref="F81:F82"/>
    <mergeCell ref="G79:G80"/>
    <mergeCell ref="H79:H80"/>
    <mergeCell ref="I79:I80"/>
    <mergeCell ref="J79:J80"/>
    <mergeCell ref="A79:A80"/>
    <mergeCell ref="B79:D80"/>
    <mergeCell ref="E79:E80"/>
    <mergeCell ref="F79:F80"/>
    <mergeCell ref="G77:G78"/>
    <mergeCell ref="H77:H78"/>
    <mergeCell ref="I77:I78"/>
    <mergeCell ref="J77:J78"/>
    <mergeCell ref="A77:A78"/>
    <mergeCell ref="B77:D78"/>
    <mergeCell ref="E77:E78"/>
    <mergeCell ref="F77:F78"/>
    <mergeCell ref="G75:G76"/>
    <mergeCell ref="H75:H76"/>
    <mergeCell ref="I75:I76"/>
    <mergeCell ref="J75:J76"/>
    <mergeCell ref="A75:A76"/>
    <mergeCell ref="B75:D76"/>
    <mergeCell ref="E75:E76"/>
    <mergeCell ref="F75:F76"/>
    <mergeCell ref="G73:G74"/>
    <mergeCell ref="H73:H74"/>
    <mergeCell ref="I73:I74"/>
    <mergeCell ref="J73:J74"/>
    <mergeCell ref="A73:A74"/>
    <mergeCell ref="B73:D74"/>
    <mergeCell ref="E73:E74"/>
    <mergeCell ref="F73:F74"/>
    <mergeCell ref="G71:G72"/>
    <mergeCell ref="H71:H72"/>
    <mergeCell ref="I71:I72"/>
    <mergeCell ref="J71:J72"/>
    <mergeCell ref="A71:A72"/>
    <mergeCell ref="B71:D72"/>
    <mergeCell ref="E71:E72"/>
    <mergeCell ref="F71:F72"/>
    <mergeCell ref="G69:G70"/>
    <mergeCell ref="H69:H70"/>
    <mergeCell ref="I69:I70"/>
    <mergeCell ref="J69:J70"/>
    <mergeCell ref="A69:A70"/>
    <mergeCell ref="B69:D70"/>
    <mergeCell ref="E69:E70"/>
    <mergeCell ref="F69:F70"/>
    <mergeCell ref="G67:G68"/>
    <mergeCell ref="H67:H68"/>
    <mergeCell ref="I67:I68"/>
    <mergeCell ref="J67:J68"/>
    <mergeCell ref="A67:A68"/>
    <mergeCell ref="B67:D68"/>
    <mergeCell ref="E67:E68"/>
    <mergeCell ref="F67:F68"/>
    <mergeCell ref="G65:G66"/>
    <mergeCell ref="H65:H66"/>
    <mergeCell ref="I65:I66"/>
    <mergeCell ref="J65:J66"/>
    <mergeCell ref="A65:A66"/>
    <mergeCell ref="B65:D66"/>
    <mergeCell ref="E65:E66"/>
    <mergeCell ref="F65:F66"/>
    <mergeCell ref="G63:G64"/>
    <mergeCell ref="H63:H64"/>
    <mergeCell ref="I63:I64"/>
    <mergeCell ref="J63:J64"/>
    <mergeCell ref="A63:A64"/>
    <mergeCell ref="B63:D64"/>
    <mergeCell ref="E63:E64"/>
    <mergeCell ref="F63:F64"/>
    <mergeCell ref="J10:J11"/>
    <mergeCell ref="A61:A62"/>
    <mergeCell ref="B61:D62"/>
    <mergeCell ref="E61:E62"/>
    <mergeCell ref="F61:F62"/>
    <mergeCell ref="G61:G62"/>
    <mergeCell ref="H61:H62"/>
    <mergeCell ref="I61:I62"/>
    <mergeCell ref="J61:J62"/>
    <mergeCell ref="F10:F11"/>
    <mergeCell ref="I10:I11"/>
    <mergeCell ref="A6:A9"/>
    <mergeCell ref="A10:A11"/>
    <mergeCell ref="B10:D11"/>
    <mergeCell ref="E10:E11"/>
    <mergeCell ref="F6:I6"/>
    <mergeCell ref="B6:D9"/>
    <mergeCell ref="G10:G11"/>
    <mergeCell ref="H10:H11"/>
    <mergeCell ref="A53:A54"/>
    <mergeCell ref="A55:A56"/>
    <mergeCell ref="A57:A58"/>
    <mergeCell ref="A59:A60"/>
    <mergeCell ref="A28:A29"/>
    <mergeCell ref="A30:A31"/>
    <mergeCell ref="A40:A41"/>
    <mergeCell ref="A49:A50"/>
    <mergeCell ref="A32:A33"/>
    <mergeCell ref="A38:A39"/>
    <mergeCell ref="A20:A21"/>
    <mergeCell ref="A22:A23"/>
    <mergeCell ref="A24:A25"/>
    <mergeCell ref="A26:A27"/>
    <mergeCell ref="A12:A13"/>
    <mergeCell ref="A14:A15"/>
    <mergeCell ref="A16:A17"/>
    <mergeCell ref="A18:A19"/>
    <mergeCell ref="H57:H58"/>
    <mergeCell ref="I57:I58"/>
    <mergeCell ref="J57:J58"/>
    <mergeCell ref="B59:D60"/>
    <mergeCell ref="E59:E60"/>
    <mergeCell ref="F59:F60"/>
    <mergeCell ref="G59:G60"/>
    <mergeCell ref="H59:H60"/>
    <mergeCell ref="I59:I60"/>
    <mergeCell ref="J59:J60"/>
    <mergeCell ref="B57:D58"/>
    <mergeCell ref="E57:E58"/>
    <mergeCell ref="F57:F58"/>
    <mergeCell ref="G57:G58"/>
    <mergeCell ref="H53:H54"/>
    <mergeCell ref="I53:I54"/>
    <mergeCell ref="J53:J54"/>
    <mergeCell ref="B55:D56"/>
    <mergeCell ref="E55:E56"/>
    <mergeCell ref="F55:F56"/>
    <mergeCell ref="G55:G56"/>
    <mergeCell ref="H55:H56"/>
    <mergeCell ref="I55:I56"/>
    <mergeCell ref="J55:J56"/>
    <mergeCell ref="B53:D54"/>
    <mergeCell ref="E53:E54"/>
    <mergeCell ref="F53:F54"/>
    <mergeCell ref="G53:G54"/>
    <mergeCell ref="H40:H41"/>
    <mergeCell ref="I40:I41"/>
    <mergeCell ref="J40:J41"/>
    <mergeCell ref="B49:D50"/>
    <mergeCell ref="E49:E50"/>
    <mergeCell ref="F49:F50"/>
    <mergeCell ref="G49:G50"/>
    <mergeCell ref="H49:H50"/>
    <mergeCell ref="I49:I50"/>
    <mergeCell ref="J49:J50"/>
    <mergeCell ref="B40:D41"/>
    <mergeCell ref="E40:E41"/>
    <mergeCell ref="F40:F41"/>
    <mergeCell ref="G40:G41"/>
    <mergeCell ref="H28:H29"/>
    <mergeCell ref="I28:I29"/>
    <mergeCell ref="J28:J29"/>
    <mergeCell ref="B30:D31"/>
    <mergeCell ref="E30:E31"/>
    <mergeCell ref="F30:F31"/>
    <mergeCell ref="G30:G31"/>
    <mergeCell ref="H30:H31"/>
    <mergeCell ref="I30:I31"/>
    <mergeCell ref="J30:J31"/>
    <mergeCell ref="B28:D29"/>
    <mergeCell ref="E28:E29"/>
    <mergeCell ref="F28:F29"/>
    <mergeCell ref="G28:G29"/>
    <mergeCell ref="H24:H25"/>
    <mergeCell ref="I24:I25"/>
    <mergeCell ref="J24:J25"/>
    <mergeCell ref="B26:D27"/>
    <mergeCell ref="E26:E27"/>
    <mergeCell ref="F26:F27"/>
    <mergeCell ref="G26:G27"/>
    <mergeCell ref="H26:H27"/>
    <mergeCell ref="I26:I27"/>
    <mergeCell ref="J26:J27"/>
    <mergeCell ref="B24:D25"/>
    <mergeCell ref="E24:E25"/>
    <mergeCell ref="F24:F25"/>
    <mergeCell ref="G24:G25"/>
    <mergeCell ref="H20:H21"/>
    <mergeCell ref="I20:I21"/>
    <mergeCell ref="J20:J21"/>
    <mergeCell ref="B22:D23"/>
    <mergeCell ref="E22:E23"/>
    <mergeCell ref="F22:F23"/>
    <mergeCell ref="G22:G23"/>
    <mergeCell ref="H22:H23"/>
    <mergeCell ref="I22:I23"/>
    <mergeCell ref="J22:J23"/>
    <mergeCell ref="B20:D21"/>
    <mergeCell ref="E20:E21"/>
    <mergeCell ref="F20:F21"/>
    <mergeCell ref="G20:G21"/>
    <mergeCell ref="H16:H17"/>
    <mergeCell ref="I16:I17"/>
    <mergeCell ref="J16:J17"/>
    <mergeCell ref="B18:D19"/>
    <mergeCell ref="E18:E19"/>
    <mergeCell ref="F18:F19"/>
    <mergeCell ref="G18:G19"/>
    <mergeCell ref="H18:H19"/>
    <mergeCell ref="I18:I19"/>
    <mergeCell ref="J18:J19"/>
    <mergeCell ref="B16:D17"/>
    <mergeCell ref="E16:E17"/>
    <mergeCell ref="F16:F17"/>
    <mergeCell ref="G16:G17"/>
    <mergeCell ref="J12:J13"/>
    <mergeCell ref="B14:D15"/>
    <mergeCell ref="E14:E15"/>
    <mergeCell ref="F14:F15"/>
    <mergeCell ref="G14:G15"/>
    <mergeCell ref="H14:H15"/>
    <mergeCell ref="I14:I15"/>
    <mergeCell ref="J14:J15"/>
    <mergeCell ref="B12:D13"/>
    <mergeCell ref="E12:E13"/>
    <mergeCell ref="F12:F13"/>
    <mergeCell ref="G12:G13"/>
    <mergeCell ref="H12:H13"/>
    <mergeCell ref="I12:I13"/>
    <mergeCell ref="J7:J9"/>
    <mergeCell ref="B4:J4"/>
    <mergeCell ref="B2:J2"/>
    <mergeCell ref="E6:E9"/>
    <mergeCell ref="F8:F9"/>
    <mergeCell ref="G8:G9"/>
    <mergeCell ref="F7:G7"/>
    <mergeCell ref="H7:I7"/>
    <mergeCell ref="H8:H9"/>
    <mergeCell ref="I8:I9"/>
    <mergeCell ref="B32:D33"/>
    <mergeCell ref="E32:E33"/>
    <mergeCell ref="F32:F33"/>
    <mergeCell ref="G32:G33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H38:H39"/>
    <mergeCell ref="I38:I39"/>
    <mergeCell ref="J38:J39"/>
    <mergeCell ref="B38:D39"/>
    <mergeCell ref="E38:E39"/>
    <mergeCell ref="F38:F39"/>
    <mergeCell ref="G38:G39"/>
  </mergeCells>
  <printOptions/>
  <pageMargins left="0.7874015748031497" right="0.7874015748031497" top="0" bottom="0.1968503937007874" header="0.11811023622047245" footer="0.11811023622047245"/>
  <pageSetup firstPageNumber="55" useFirstPageNumber="1" horizontalDpi="600" verticalDpi="600" orientation="landscape" paperSize="9" scale="94" r:id="rId1"/>
  <headerFooter alignWithMargins="0">
    <oddFooter>&amp;C&amp;P. oldal</oddFooter>
  </headerFooter>
  <rowBreaks count="1" manualBreakCount="1"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4" sqref="A4"/>
    </sheetView>
  </sheetViews>
  <sheetFormatPr defaultColWidth="9.00390625" defaultRowHeight="12.75"/>
  <cols>
    <col min="1" max="1" width="6.75390625" style="346" customWidth="1"/>
    <col min="2" max="4" width="9.125" style="346" customWidth="1"/>
    <col min="5" max="5" width="23.625" style="346" customWidth="1"/>
    <col min="6" max="6" width="20.875" style="346" customWidth="1"/>
    <col min="7" max="7" width="18.375" style="346" customWidth="1"/>
    <col min="8" max="8" width="21.125" style="346" customWidth="1"/>
    <col min="9" max="9" width="18.375" style="346" customWidth="1"/>
    <col min="10" max="16384" width="9.125" style="346" customWidth="1"/>
  </cols>
  <sheetData>
    <row r="2" spans="1:9" ht="15.75">
      <c r="A2" s="833" t="s">
        <v>331</v>
      </c>
      <c r="B2" s="833"/>
      <c r="C2" s="833"/>
      <c r="D2" s="833"/>
      <c r="E2" s="833"/>
      <c r="F2" s="834"/>
      <c r="G2" s="834"/>
      <c r="H2" s="834"/>
      <c r="I2" s="834"/>
    </row>
    <row r="3" spans="1:9" ht="18" customHeight="1">
      <c r="A3" s="833" t="s">
        <v>747</v>
      </c>
      <c r="B3" s="833"/>
      <c r="C3" s="833"/>
      <c r="D3" s="833"/>
      <c r="E3" s="833"/>
      <c r="F3" s="834"/>
      <c r="G3" s="834"/>
      <c r="H3" s="834"/>
      <c r="I3" s="834"/>
    </row>
    <row r="7" spans="1:9" ht="16.5" customHeight="1">
      <c r="A7" s="347"/>
      <c r="B7" s="347"/>
      <c r="C7" s="347"/>
      <c r="D7" s="347"/>
      <c r="E7" s="347"/>
      <c r="F7" s="347"/>
      <c r="G7" s="347"/>
      <c r="H7" s="347"/>
      <c r="I7" s="348" t="s">
        <v>221</v>
      </c>
    </row>
    <row r="8" spans="1:9" ht="21.75" customHeight="1">
      <c r="A8" s="839" t="s">
        <v>259</v>
      </c>
      <c r="B8" s="837" t="s">
        <v>332</v>
      </c>
      <c r="C8" s="837"/>
      <c r="D8" s="837"/>
      <c r="E8" s="837"/>
      <c r="F8" s="835" t="s">
        <v>333</v>
      </c>
      <c r="G8" s="836"/>
      <c r="H8" s="835" t="s">
        <v>334</v>
      </c>
      <c r="I8" s="836"/>
    </row>
    <row r="9" spans="1:9" ht="27" customHeight="1">
      <c r="A9" s="840"/>
      <c r="B9" s="838"/>
      <c r="C9" s="838"/>
      <c r="D9" s="838"/>
      <c r="E9" s="838"/>
      <c r="F9" s="349" t="s">
        <v>335</v>
      </c>
      <c r="G9" s="349" t="s">
        <v>336</v>
      </c>
      <c r="H9" s="349" t="s">
        <v>335</v>
      </c>
      <c r="I9" s="349" t="s">
        <v>336</v>
      </c>
    </row>
    <row r="10" spans="1:9" ht="21.75" customHeight="1">
      <c r="A10" s="350" t="s">
        <v>175</v>
      </c>
      <c r="B10" s="351" t="s">
        <v>337</v>
      </c>
      <c r="C10" s="352"/>
      <c r="D10" s="352"/>
      <c r="E10" s="352"/>
      <c r="F10" s="353" t="s">
        <v>338</v>
      </c>
      <c r="G10" s="354">
        <v>700</v>
      </c>
      <c r="H10" s="355" t="s">
        <v>339</v>
      </c>
      <c r="I10" s="354">
        <v>215000</v>
      </c>
    </row>
    <row r="11" spans="1:9" ht="21.75" customHeight="1">
      <c r="A11" s="350" t="s">
        <v>176</v>
      </c>
      <c r="B11" s="351" t="s">
        <v>340</v>
      </c>
      <c r="C11" s="352"/>
      <c r="D11" s="352"/>
      <c r="E11" s="352"/>
      <c r="F11" s="355" t="s">
        <v>338</v>
      </c>
      <c r="G11" s="354">
        <v>400</v>
      </c>
      <c r="H11" s="355" t="s">
        <v>339</v>
      </c>
      <c r="I11" s="354">
        <v>8500</v>
      </c>
    </row>
    <row r="12" spans="1:9" ht="21.75" customHeight="1">
      <c r="A12" s="350" t="s">
        <v>177</v>
      </c>
      <c r="B12" s="352" t="s">
        <v>342</v>
      </c>
      <c r="C12" s="352"/>
      <c r="D12" s="352"/>
      <c r="E12" s="352"/>
      <c r="F12" s="353"/>
      <c r="G12" s="354"/>
      <c r="H12" s="355" t="s">
        <v>341</v>
      </c>
      <c r="I12" s="354">
        <v>882</v>
      </c>
    </row>
    <row r="13" spans="1:9" ht="21.75" customHeight="1">
      <c r="A13" s="350" t="s">
        <v>178</v>
      </c>
      <c r="B13" s="352" t="s">
        <v>343</v>
      </c>
      <c r="C13" s="352"/>
      <c r="D13" s="352"/>
      <c r="E13" s="352"/>
      <c r="F13" s="353"/>
      <c r="G13" s="354"/>
      <c r="H13" s="355" t="s">
        <v>341</v>
      </c>
      <c r="I13" s="354">
        <v>2088</v>
      </c>
    </row>
    <row r="14" spans="1:9" ht="21.75" customHeight="1">
      <c r="A14" s="356" t="s">
        <v>179</v>
      </c>
      <c r="B14" s="357" t="s">
        <v>344</v>
      </c>
      <c r="C14" s="357"/>
      <c r="D14" s="357"/>
      <c r="E14" s="357"/>
      <c r="F14" s="358"/>
      <c r="G14" s="359"/>
      <c r="H14" s="360" t="s">
        <v>345</v>
      </c>
      <c r="I14" s="359">
        <v>157025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8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workbookViewId="0" topLeftCell="B25">
      <selection activeCell="K50" sqref="K50:K51"/>
    </sheetView>
  </sheetViews>
  <sheetFormatPr defaultColWidth="9.00390625" defaultRowHeight="12.75"/>
  <cols>
    <col min="1" max="1" width="9.125" style="652" customWidth="1"/>
    <col min="2" max="2" width="21.00390625" style="652" customWidth="1"/>
    <col min="3" max="3" width="9.75390625" style="652" customWidth="1"/>
    <col min="4" max="4" width="10.00390625" style="652" customWidth="1"/>
    <col min="5" max="8" width="8.75390625" style="652" customWidth="1"/>
    <col min="9" max="9" width="9.875" style="652" customWidth="1"/>
    <col min="10" max="11" width="10.00390625" style="652" customWidth="1"/>
    <col min="12" max="12" width="10.25390625" style="652" customWidth="1"/>
    <col min="13" max="13" width="10.75390625" style="652" customWidth="1"/>
    <col min="14" max="14" width="9.75390625" style="652" customWidth="1"/>
    <col min="15" max="15" width="10.25390625" style="652" customWidth="1"/>
    <col min="16" max="16384" width="9.125" style="652" customWidth="1"/>
  </cols>
  <sheetData>
    <row r="1" spans="1:15" ht="12.75">
      <c r="A1" s="843" t="s">
        <v>717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1:15" ht="12.75">
      <c r="A2" s="843" t="s">
        <v>748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</row>
    <row r="3" spans="1:15" ht="13.5" thickBo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4" t="s">
        <v>221</v>
      </c>
    </row>
    <row r="4" spans="1:15" ht="15" customHeight="1" thickBot="1">
      <c r="A4" s="845" t="s">
        <v>174</v>
      </c>
      <c r="B4" s="846"/>
      <c r="C4" s="655" t="s">
        <v>718</v>
      </c>
      <c r="D4" s="655" t="s">
        <v>719</v>
      </c>
      <c r="E4" s="655" t="s">
        <v>720</v>
      </c>
      <c r="F4" s="655" t="s">
        <v>721</v>
      </c>
      <c r="G4" s="655" t="s">
        <v>722</v>
      </c>
      <c r="H4" s="655" t="s">
        <v>723</v>
      </c>
      <c r="I4" s="655" t="s">
        <v>724</v>
      </c>
      <c r="J4" s="655" t="s">
        <v>725</v>
      </c>
      <c r="K4" s="655" t="s">
        <v>726</v>
      </c>
      <c r="L4" s="655" t="s">
        <v>727</v>
      </c>
      <c r="M4" s="655" t="s">
        <v>728</v>
      </c>
      <c r="N4" s="655" t="s">
        <v>729</v>
      </c>
      <c r="O4" s="655" t="s">
        <v>212</v>
      </c>
    </row>
    <row r="5" spans="1:15" ht="15" customHeight="1" thickBot="1">
      <c r="A5" s="656" t="s">
        <v>209</v>
      </c>
      <c r="B5" s="657"/>
      <c r="C5" s="658"/>
      <c r="D5" s="658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60"/>
    </row>
    <row r="6" spans="1:15" ht="12" customHeight="1">
      <c r="A6" s="847" t="s">
        <v>730</v>
      </c>
      <c r="B6" s="848"/>
      <c r="C6" s="841">
        <v>174416</v>
      </c>
      <c r="D6" s="841">
        <v>174416</v>
      </c>
      <c r="E6" s="841">
        <v>174416</v>
      </c>
      <c r="F6" s="841">
        <v>174416</v>
      </c>
      <c r="G6" s="841">
        <v>174416</v>
      </c>
      <c r="H6" s="841">
        <v>174416</v>
      </c>
      <c r="I6" s="841">
        <v>174416</v>
      </c>
      <c r="J6" s="841">
        <v>174416</v>
      </c>
      <c r="K6" s="841">
        <v>296409</v>
      </c>
      <c r="L6" s="841">
        <v>296409</v>
      </c>
      <c r="M6" s="841">
        <v>296409</v>
      </c>
      <c r="N6" s="841">
        <v>296412</v>
      </c>
      <c r="O6" s="851">
        <f>SUM(C6:N7)</f>
        <v>2580967</v>
      </c>
    </row>
    <row r="7" spans="1:15" ht="12" customHeight="1">
      <c r="A7" s="849"/>
      <c r="B7" s="850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52"/>
    </row>
    <row r="8" spans="1:15" ht="12" customHeight="1">
      <c r="A8" s="853" t="s">
        <v>732</v>
      </c>
      <c r="B8" s="858"/>
      <c r="C8" s="857">
        <v>119345</v>
      </c>
      <c r="D8" s="857">
        <v>169346</v>
      </c>
      <c r="E8" s="857">
        <v>1684346</v>
      </c>
      <c r="F8" s="857">
        <v>1241627</v>
      </c>
      <c r="G8" s="857">
        <v>219346</v>
      </c>
      <c r="H8" s="857">
        <v>169346</v>
      </c>
      <c r="I8" s="857">
        <v>169346</v>
      </c>
      <c r="J8" s="857">
        <v>169346</v>
      </c>
      <c r="K8" s="857">
        <v>1684346</v>
      </c>
      <c r="L8" s="857">
        <v>1241627</v>
      </c>
      <c r="M8" s="857">
        <v>169346</v>
      </c>
      <c r="N8" s="857">
        <v>1241626</v>
      </c>
      <c r="O8" s="859">
        <f>SUM(C8:N8)</f>
        <v>8278993</v>
      </c>
    </row>
    <row r="9" spans="1:15" ht="15.75" customHeight="1">
      <c r="A9" s="849"/>
      <c r="B9" s="850"/>
      <c r="C9" s="842"/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52"/>
    </row>
    <row r="10" spans="1:15" ht="12" customHeight="1">
      <c r="A10" s="853" t="s">
        <v>733</v>
      </c>
      <c r="B10" s="854"/>
      <c r="C10" s="857">
        <v>113000</v>
      </c>
      <c r="D10" s="857">
        <v>169256</v>
      </c>
      <c r="E10" s="857">
        <v>169256</v>
      </c>
      <c r="F10" s="857">
        <v>169256</v>
      </c>
      <c r="G10" s="857">
        <v>169256</v>
      </c>
      <c r="H10" s="857">
        <v>169256</v>
      </c>
      <c r="I10" s="857">
        <v>169256</v>
      </c>
      <c r="J10" s="857">
        <v>169256</v>
      </c>
      <c r="K10" s="857">
        <v>225512</v>
      </c>
      <c r="L10" s="857">
        <v>169256</v>
      </c>
      <c r="M10" s="857">
        <v>169256</v>
      </c>
      <c r="N10" s="857">
        <v>169259</v>
      </c>
      <c r="O10" s="859">
        <f>SUM(C10:N10)</f>
        <v>2031075</v>
      </c>
    </row>
    <row r="11" spans="1:15" ht="15.75" customHeight="1">
      <c r="A11" s="855"/>
      <c r="B11" s="856"/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52"/>
    </row>
    <row r="12" spans="1:15" ht="16.5" customHeight="1">
      <c r="A12" s="860" t="s">
        <v>749</v>
      </c>
      <c r="B12" s="854"/>
      <c r="C12" s="857"/>
      <c r="D12" s="857"/>
      <c r="E12" s="857">
        <v>1400</v>
      </c>
      <c r="F12" s="857"/>
      <c r="G12" s="857"/>
      <c r="H12" s="857"/>
      <c r="I12" s="857"/>
      <c r="J12" s="857"/>
      <c r="K12" s="857"/>
      <c r="L12" s="857"/>
      <c r="M12" s="857"/>
      <c r="N12" s="857"/>
      <c r="O12" s="859">
        <f>SUM(C12:N12)</f>
        <v>1400</v>
      </c>
    </row>
    <row r="13" spans="1:15" ht="10.5" customHeight="1">
      <c r="A13" s="855"/>
      <c r="B13" s="856"/>
      <c r="C13" s="842"/>
      <c r="D13" s="842"/>
      <c r="E13" s="842"/>
      <c r="F13" s="842"/>
      <c r="G13" s="842"/>
      <c r="H13" s="842"/>
      <c r="I13" s="842"/>
      <c r="J13" s="842"/>
      <c r="K13" s="842"/>
      <c r="L13" s="842"/>
      <c r="M13" s="842"/>
      <c r="N13" s="842"/>
      <c r="O13" s="852"/>
    </row>
    <row r="14" spans="1:15" ht="12" customHeight="1">
      <c r="A14" s="860" t="s">
        <v>750</v>
      </c>
      <c r="B14" s="854"/>
      <c r="C14" s="857"/>
      <c r="D14" s="857"/>
      <c r="E14" s="857">
        <v>170000</v>
      </c>
      <c r="F14" s="857">
        <v>70000</v>
      </c>
      <c r="G14" s="857">
        <v>125000</v>
      </c>
      <c r="H14" s="857"/>
      <c r="I14" s="857">
        <v>125000</v>
      </c>
      <c r="J14" s="857">
        <v>200000</v>
      </c>
      <c r="K14" s="857">
        <v>300000</v>
      </c>
      <c r="L14" s="857">
        <v>170000</v>
      </c>
      <c r="M14" s="857">
        <v>250000</v>
      </c>
      <c r="N14" s="857"/>
      <c r="O14" s="859">
        <f>SUM(C14:N14)</f>
        <v>1410000</v>
      </c>
    </row>
    <row r="15" spans="1:15" ht="11.25" customHeight="1">
      <c r="A15" s="855"/>
      <c r="B15" s="856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52"/>
    </row>
    <row r="16" spans="1:15" ht="12" customHeight="1">
      <c r="A16" s="860" t="s">
        <v>751</v>
      </c>
      <c r="B16" s="854"/>
      <c r="C16" s="857"/>
      <c r="D16" s="857">
        <v>60000</v>
      </c>
      <c r="E16" s="857"/>
      <c r="F16" s="857"/>
      <c r="G16" s="857">
        <v>240000</v>
      </c>
      <c r="H16" s="857"/>
      <c r="I16" s="857">
        <v>75558</v>
      </c>
      <c r="J16" s="857">
        <v>100000</v>
      </c>
      <c r="K16" s="857">
        <v>175558</v>
      </c>
      <c r="L16" s="857">
        <v>298770</v>
      </c>
      <c r="M16" s="857">
        <v>175558</v>
      </c>
      <c r="N16" s="857">
        <v>175558</v>
      </c>
      <c r="O16" s="859">
        <f>SUM(C16:N16)</f>
        <v>1301002</v>
      </c>
    </row>
    <row r="17" spans="1:15" ht="14.25" customHeight="1">
      <c r="A17" s="855"/>
      <c r="B17" s="856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52"/>
    </row>
    <row r="18" spans="1:15" ht="14.25" customHeight="1">
      <c r="A18" s="860" t="s">
        <v>752</v>
      </c>
      <c r="B18" s="854"/>
      <c r="C18" s="857">
        <v>5416</v>
      </c>
      <c r="D18" s="857">
        <v>5416</v>
      </c>
      <c r="E18" s="857">
        <v>5416</v>
      </c>
      <c r="F18" s="857">
        <v>5416</v>
      </c>
      <c r="G18" s="857">
        <v>5416</v>
      </c>
      <c r="H18" s="857">
        <v>5416</v>
      </c>
      <c r="I18" s="857">
        <v>5416</v>
      </c>
      <c r="J18" s="857">
        <v>5416</v>
      </c>
      <c r="K18" s="857">
        <v>5416</v>
      </c>
      <c r="L18" s="857">
        <v>5416</v>
      </c>
      <c r="M18" s="857">
        <v>5416</v>
      </c>
      <c r="N18" s="857">
        <v>5424</v>
      </c>
      <c r="O18" s="859">
        <f>SUM(C18:N18)</f>
        <v>65000</v>
      </c>
    </row>
    <row r="19" spans="1:15" ht="14.25" customHeight="1">
      <c r="A19" s="855"/>
      <c r="B19" s="856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52"/>
    </row>
    <row r="20" spans="1:15" ht="14.25" customHeight="1">
      <c r="A20" s="860" t="s">
        <v>753</v>
      </c>
      <c r="B20" s="854"/>
      <c r="C20" s="857"/>
      <c r="D20" s="857"/>
      <c r="E20" s="857"/>
      <c r="F20" s="857">
        <v>200000</v>
      </c>
      <c r="G20" s="857"/>
      <c r="H20" s="857"/>
      <c r="I20" s="857"/>
      <c r="J20" s="857"/>
      <c r="K20" s="857"/>
      <c r="L20" s="857">
        <v>200000</v>
      </c>
      <c r="M20" s="857"/>
      <c r="N20" s="857"/>
      <c r="O20" s="859">
        <f>SUM(C20:N20)</f>
        <v>400000</v>
      </c>
    </row>
    <row r="21" spans="1:15" ht="14.25" customHeight="1">
      <c r="A21" s="855"/>
      <c r="B21" s="856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52"/>
    </row>
    <row r="22" spans="1:15" ht="14.25" customHeight="1">
      <c r="A22" s="860" t="s">
        <v>754</v>
      </c>
      <c r="B22" s="854"/>
      <c r="C22" s="857"/>
      <c r="D22" s="857"/>
      <c r="E22" s="857"/>
      <c r="F22" s="857"/>
      <c r="G22" s="857">
        <v>400000</v>
      </c>
      <c r="H22" s="857"/>
      <c r="I22" s="857"/>
      <c r="J22" s="857"/>
      <c r="K22" s="857">
        <v>470000</v>
      </c>
      <c r="L22" s="857"/>
      <c r="M22" s="857"/>
      <c r="N22" s="857"/>
      <c r="O22" s="859">
        <f>SUM(C22:N22)</f>
        <v>870000</v>
      </c>
    </row>
    <row r="23" spans="1:15" ht="14.25" customHeight="1">
      <c r="A23" s="855"/>
      <c r="B23" s="856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52"/>
    </row>
    <row r="24" spans="1:15" ht="12" customHeight="1">
      <c r="A24" s="860" t="s">
        <v>755</v>
      </c>
      <c r="B24" s="854"/>
      <c r="C24" s="857">
        <v>531370</v>
      </c>
      <c r="D24" s="857">
        <f aca="true" t="shared" si="0" ref="D24:N24">SUM(C53)</f>
        <v>-135208</v>
      </c>
      <c r="E24" s="857">
        <f t="shared" si="0"/>
        <v>-435462</v>
      </c>
      <c r="F24" s="857">
        <f t="shared" si="0"/>
        <v>100073</v>
      </c>
      <c r="G24" s="857">
        <f t="shared" si="0"/>
        <v>539532</v>
      </c>
      <c r="H24" s="857">
        <f t="shared" si="0"/>
        <v>153738</v>
      </c>
      <c r="I24" s="857">
        <f t="shared" si="0"/>
        <v>-614432</v>
      </c>
      <c r="J24" s="857">
        <f t="shared" si="0"/>
        <v>-649488</v>
      </c>
      <c r="K24" s="857">
        <f t="shared" si="0"/>
        <v>-690697</v>
      </c>
      <c r="L24" s="857">
        <f t="shared" si="0"/>
        <v>474115</v>
      </c>
      <c r="M24" s="857">
        <f t="shared" si="0"/>
        <v>955861</v>
      </c>
      <c r="N24" s="857">
        <f t="shared" si="0"/>
        <v>402298</v>
      </c>
      <c r="O24" s="859"/>
    </row>
    <row r="25" spans="1:15" ht="10.5" customHeight="1" thickBot="1">
      <c r="A25" s="861"/>
      <c r="B25" s="862"/>
      <c r="C25" s="863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7"/>
    </row>
    <row r="26" spans="1:15" ht="18" customHeight="1" thickBot="1">
      <c r="A26" s="661" t="s">
        <v>756</v>
      </c>
      <c r="B26" s="662"/>
      <c r="C26" s="663">
        <f>SUM(C6:C25)</f>
        <v>943547</v>
      </c>
      <c r="D26" s="663">
        <f aca="true" t="shared" si="1" ref="D26:O26">SUM(D6:D24)</f>
        <v>443226</v>
      </c>
      <c r="E26" s="663">
        <f t="shared" si="1"/>
        <v>1769372</v>
      </c>
      <c r="F26" s="663">
        <f t="shared" si="1"/>
        <v>1960788</v>
      </c>
      <c r="G26" s="663">
        <f t="shared" si="1"/>
        <v>1872966</v>
      </c>
      <c r="H26" s="663">
        <f t="shared" si="1"/>
        <v>672172</v>
      </c>
      <c r="I26" s="663">
        <f t="shared" si="1"/>
        <v>104560</v>
      </c>
      <c r="J26" s="663">
        <f t="shared" si="1"/>
        <v>168946</v>
      </c>
      <c r="K26" s="663">
        <f t="shared" si="1"/>
        <v>2466544</v>
      </c>
      <c r="L26" s="663">
        <f t="shared" si="1"/>
        <v>2855593</v>
      </c>
      <c r="M26" s="663">
        <f t="shared" si="1"/>
        <v>2021846</v>
      </c>
      <c r="N26" s="663">
        <f t="shared" si="1"/>
        <v>2290577</v>
      </c>
      <c r="O26" s="664">
        <f t="shared" si="1"/>
        <v>16938437</v>
      </c>
    </row>
    <row r="27" spans="1:15" ht="15" customHeight="1" thickBot="1">
      <c r="A27" s="665" t="s">
        <v>325</v>
      </c>
      <c r="B27" s="658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7"/>
    </row>
    <row r="28" spans="1:15" ht="12" customHeight="1">
      <c r="A28" s="865" t="s">
        <v>757</v>
      </c>
      <c r="B28" s="866"/>
      <c r="C28" s="841">
        <v>585560</v>
      </c>
      <c r="D28" s="841">
        <v>339538</v>
      </c>
      <c r="E28" s="841">
        <v>339538</v>
      </c>
      <c r="F28" s="841">
        <v>339538</v>
      </c>
      <c r="G28" s="841">
        <v>339538</v>
      </c>
      <c r="H28" s="841">
        <v>339538</v>
      </c>
      <c r="I28" s="841">
        <v>289538</v>
      </c>
      <c r="J28" s="841">
        <v>339538</v>
      </c>
      <c r="K28" s="841">
        <v>339538</v>
      </c>
      <c r="L28" s="841">
        <v>339538</v>
      </c>
      <c r="M28" s="841">
        <v>337537</v>
      </c>
      <c r="N28" s="841">
        <v>339538</v>
      </c>
      <c r="O28" s="851">
        <f>SUM(C28:N28)</f>
        <v>4268477</v>
      </c>
    </row>
    <row r="29" spans="1:15" ht="12.75" customHeight="1">
      <c r="A29" s="855"/>
      <c r="B29" s="856"/>
      <c r="C29" s="868"/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52"/>
    </row>
    <row r="30" spans="1:15" ht="15" customHeight="1">
      <c r="A30" s="860" t="s">
        <v>758</v>
      </c>
      <c r="B30" s="854"/>
      <c r="C30" s="857">
        <v>152499</v>
      </c>
      <c r="D30" s="857">
        <v>88454</v>
      </c>
      <c r="E30" s="857">
        <v>88454</v>
      </c>
      <c r="F30" s="857">
        <v>88454</v>
      </c>
      <c r="G30" s="857">
        <v>88454</v>
      </c>
      <c r="H30" s="857">
        <v>88454</v>
      </c>
      <c r="I30" s="857">
        <v>74954</v>
      </c>
      <c r="J30" s="857">
        <v>88454</v>
      </c>
      <c r="K30" s="857">
        <v>88454</v>
      </c>
      <c r="L30" s="857">
        <v>88454</v>
      </c>
      <c r="M30" s="857">
        <v>88454</v>
      </c>
      <c r="N30" s="857">
        <v>88453</v>
      </c>
      <c r="O30" s="859">
        <f>SUM(C30:N30)</f>
        <v>1111992</v>
      </c>
    </row>
    <row r="31" spans="1:15" ht="14.25" customHeight="1">
      <c r="A31" s="855"/>
      <c r="B31" s="856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52"/>
    </row>
    <row r="32" spans="1:15" ht="12" customHeight="1">
      <c r="A32" s="860" t="s">
        <v>759</v>
      </c>
      <c r="B32" s="854"/>
      <c r="C32" s="857">
        <v>210000</v>
      </c>
      <c r="D32" s="857">
        <v>300000</v>
      </c>
      <c r="E32" s="857">
        <v>530000</v>
      </c>
      <c r="F32" s="857">
        <v>523989</v>
      </c>
      <c r="G32" s="857">
        <v>500000</v>
      </c>
      <c r="H32" s="857">
        <v>300000</v>
      </c>
      <c r="I32" s="857">
        <v>190998</v>
      </c>
      <c r="J32" s="857">
        <v>224500</v>
      </c>
      <c r="K32" s="857">
        <v>650000</v>
      </c>
      <c r="L32" s="857">
        <v>857017</v>
      </c>
      <c r="M32" s="857">
        <v>750000</v>
      </c>
      <c r="N32" s="857">
        <v>750000</v>
      </c>
      <c r="O32" s="859">
        <f>SUM(C32:N32)</f>
        <v>5786504</v>
      </c>
    </row>
    <row r="33" spans="1:15" ht="15" customHeight="1">
      <c r="A33" s="855"/>
      <c r="B33" s="856"/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52"/>
    </row>
    <row r="34" spans="1:15" ht="12" customHeight="1">
      <c r="A34" s="860" t="s">
        <v>760</v>
      </c>
      <c r="B34" s="854"/>
      <c r="C34" s="857">
        <v>40000</v>
      </c>
      <c r="D34" s="857">
        <v>40000</v>
      </c>
      <c r="E34" s="857">
        <v>97308</v>
      </c>
      <c r="F34" s="857">
        <v>97308</v>
      </c>
      <c r="G34" s="857">
        <v>97308</v>
      </c>
      <c r="H34" s="857">
        <v>97308</v>
      </c>
      <c r="I34" s="857">
        <v>50000</v>
      </c>
      <c r="J34" s="857">
        <v>97308</v>
      </c>
      <c r="K34" s="857">
        <v>97308</v>
      </c>
      <c r="L34" s="857">
        <v>142078</v>
      </c>
      <c r="M34" s="857">
        <v>97308</v>
      </c>
      <c r="N34" s="857">
        <v>97310</v>
      </c>
      <c r="O34" s="859">
        <f>SUM(C34:N34)</f>
        <v>1050544</v>
      </c>
    </row>
    <row r="35" spans="1:15" ht="15.75" customHeight="1">
      <c r="A35" s="855"/>
      <c r="B35" s="856"/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52"/>
    </row>
    <row r="36" spans="1:15" ht="12" customHeight="1">
      <c r="A36" s="860" t="s">
        <v>761</v>
      </c>
      <c r="B36" s="854"/>
      <c r="C36" s="857"/>
      <c r="D36" s="857"/>
      <c r="E36" s="857"/>
      <c r="F36" s="857"/>
      <c r="G36" s="857"/>
      <c r="H36" s="857"/>
      <c r="I36" s="857"/>
      <c r="J36" s="857"/>
      <c r="K36" s="857">
        <v>3500</v>
      </c>
      <c r="L36" s="857"/>
      <c r="M36" s="857"/>
      <c r="N36" s="857"/>
      <c r="O36" s="859">
        <f>SUM(C36:N36)</f>
        <v>3500</v>
      </c>
    </row>
    <row r="37" spans="1:15" ht="12" customHeight="1">
      <c r="A37" s="855"/>
      <c r="B37" s="856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52"/>
    </row>
    <row r="38" spans="1:15" ht="12" customHeight="1">
      <c r="A38" s="860" t="s">
        <v>762</v>
      </c>
      <c r="B38" s="854"/>
      <c r="C38" s="857">
        <v>10696</v>
      </c>
      <c r="D38" s="857">
        <v>10696</v>
      </c>
      <c r="E38" s="857">
        <v>10696</v>
      </c>
      <c r="F38" s="857">
        <v>10696</v>
      </c>
      <c r="G38" s="857">
        <v>29696</v>
      </c>
      <c r="H38" s="857">
        <v>10696</v>
      </c>
      <c r="I38" s="857">
        <v>10696</v>
      </c>
      <c r="J38" s="857">
        <v>10696</v>
      </c>
      <c r="K38" s="857">
        <v>29696</v>
      </c>
      <c r="L38" s="857">
        <v>10696</v>
      </c>
      <c r="M38" s="857">
        <v>10696</v>
      </c>
      <c r="N38" s="857">
        <v>17204</v>
      </c>
      <c r="O38" s="859">
        <f>SUM(C38:N38)</f>
        <v>172860</v>
      </c>
    </row>
    <row r="39" spans="1:15" ht="15" customHeight="1">
      <c r="A39" s="855"/>
      <c r="B39" s="856"/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52"/>
    </row>
    <row r="40" spans="1:15" ht="15" customHeight="1">
      <c r="A40" s="860" t="s">
        <v>763</v>
      </c>
      <c r="B40" s="854"/>
      <c r="C40" s="857">
        <v>80000</v>
      </c>
      <c r="D40" s="857">
        <v>100000</v>
      </c>
      <c r="E40" s="857">
        <v>285524</v>
      </c>
      <c r="F40" s="857">
        <v>151015</v>
      </c>
      <c r="G40" s="857">
        <v>241422</v>
      </c>
      <c r="H40" s="857">
        <v>146422</v>
      </c>
      <c r="I40" s="857">
        <v>61980</v>
      </c>
      <c r="J40" s="857">
        <v>38891</v>
      </c>
      <c r="K40" s="857">
        <v>274169</v>
      </c>
      <c r="L40" s="857">
        <v>372317</v>
      </c>
      <c r="M40" s="857">
        <v>245921</v>
      </c>
      <c r="N40" s="857">
        <v>213131</v>
      </c>
      <c r="O40" s="859">
        <f>SUM(C40:N40)</f>
        <v>2210792</v>
      </c>
    </row>
    <row r="41" spans="1:15" ht="15" customHeight="1">
      <c r="A41" s="855"/>
      <c r="B41" s="856"/>
      <c r="C41" s="869"/>
      <c r="D41" s="869"/>
      <c r="E41" s="869"/>
      <c r="F41" s="869"/>
      <c r="G41" s="869"/>
      <c r="H41" s="869"/>
      <c r="I41" s="869"/>
      <c r="J41" s="869"/>
      <c r="K41" s="869"/>
      <c r="L41" s="869"/>
      <c r="M41" s="869"/>
      <c r="N41" s="869"/>
      <c r="O41" s="852"/>
    </row>
    <row r="42" spans="1:15" ht="15" customHeight="1">
      <c r="A42" s="860" t="s">
        <v>764</v>
      </c>
      <c r="B42" s="854"/>
      <c r="C42" s="857"/>
      <c r="D42" s="857"/>
      <c r="E42" s="857">
        <v>45000</v>
      </c>
      <c r="F42" s="857">
        <v>51407</v>
      </c>
      <c r="G42" s="857">
        <v>113915</v>
      </c>
      <c r="H42" s="857">
        <v>51407</v>
      </c>
      <c r="I42" s="857">
        <v>67033</v>
      </c>
      <c r="J42" s="857">
        <v>51407</v>
      </c>
      <c r="K42" s="857">
        <v>113915</v>
      </c>
      <c r="L42" s="857">
        <v>67033</v>
      </c>
      <c r="M42" s="857">
        <v>67033</v>
      </c>
      <c r="N42" s="857">
        <v>67036</v>
      </c>
      <c r="O42" s="859">
        <f>SUM(C42:N42)</f>
        <v>695186</v>
      </c>
    </row>
    <row r="43" spans="1:15" ht="15" customHeight="1">
      <c r="A43" s="855"/>
      <c r="B43" s="856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52"/>
    </row>
    <row r="44" spans="1:15" ht="15" customHeight="1">
      <c r="A44" s="860" t="s">
        <v>765</v>
      </c>
      <c r="B44" s="854"/>
      <c r="C44" s="857"/>
      <c r="D44" s="857"/>
      <c r="E44" s="857">
        <v>100000</v>
      </c>
      <c r="F44" s="857">
        <v>150000</v>
      </c>
      <c r="G44" s="857">
        <v>250000</v>
      </c>
      <c r="H44" s="857">
        <v>80000</v>
      </c>
      <c r="I44" s="857"/>
      <c r="J44" s="857"/>
      <c r="K44" s="857">
        <v>140000</v>
      </c>
      <c r="L44" s="857"/>
      <c r="M44" s="857"/>
      <c r="N44" s="857"/>
      <c r="O44" s="859">
        <f>SUM(C44:N44)</f>
        <v>720000</v>
      </c>
    </row>
    <row r="45" spans="1:15" ht="15" customHeight="1">
      <c r="A45" s="855"/>
      <c r="B45" s="856"/>
      <c r="C45" s="869"/>
      <c r="D45" s="869"/>
      <c r="E45" s="869"/>
      <c r="F45" s="869"/>
      <c r="G45" s="869"/>
      <c r="H45" s="869"/>
      <c r="I45" s="869"/>
      <c r="J45" s="869"/>
      <c r="K45" s="869"/>
      <c r="L45" s="869"/>
      <c r="M45" s="869"/>
      <c r="N45" s="869"/>
      <c r="O45" s="852"/>
    </row>
    <row r="46" spans="1:15" ht="12" customHeight="1">
      <c r="A46" s="860" t="s">
        <v>766</v>
      </c>
      <c r="B46" s="854"/>
      <c r="C46" s="857"/>
      <c r="D46" s="857"/>
      <c r="E46" s="857">
        <v>6764</v>
      </c>
      <c r="F46" s="857"/>
      <c r="G46" s="857"/>
      <c r="H46" s="857">
        <v>6764</v>
      </c>
      <c r="I46" s="857"/>
      <c r="J46" s="857"/>
      <c r="K46" s="857">
        <v>20514</v>
      </c>
      <c r="L46" s="857">
        <v>13750</v>
      </c>
      <c r="M46" s="857">
        <v>13750</v>
      </c>
      <c r="N46" s="857">
        <v>20515</v>
      </c>
      <c r="O46" s="859">
        <f>SUM(C46:N46)</f>
        <v>82057</v>
      </c>
    </row>
    <row r="47" spans="1:15" ht="12" customHeight="1">
      <c r="A47" s="855"/>
      <c r="B47" s="856"/>
      <c r="C47" s="842"/>
      <c r="D47" s="842"/>
      <c r="E47" s="842"/>
      <c r="F47" s="842"/>
      <c r="G47" s="842"/>
      <c r="H47" s="842"/>
      <c r="I47" s="842"/>
      <c r="J47" s="842"/>
      <c r="K47" s="842"/>
      <c r="L47" s="842"/>
      <c r="M47" s="842"/>
      <c r="N47" s="842"/>
      <c r="O47" s="852"/>
    </row>
    <row r="48" spans="1:15" ht="12" customHeight="1">
      <c r="A48" s="860" t="s">
        <v>767</v>
      </c>
      <c r="B48" s="854"/>
      <c r="C48" s="857"/>
      <c r="D48" s="857"/>
      <c r="E48" s="857">
        <v>8849</v>
      </c>
      <c r="F48" s="857">
        <v>8849</v>
      </c>
      <c r="G48" s="857">
        <v>58895</v>
      </c>
      <c r="H48" s="857">
        <v>8849</v>
      </c>
      <c r="I48" s="857">
        <v>8849</v>
      </c>
      <c r="J48" s="857">
        <v>8849</v>
      </c>
      <c r="K48" s="857">
        <v>78169</v>
      </c>
      <c r="L48" s="857">
        <v>8849</v>
      </c>
      <c r="M48" s="857">
        <v>8849</v>
      </c>
      <c r="N48" s="857">
        <v>8852</v>
      </c>
      <c r="O48" s="859">
        <f>SUM(C48:N48)</f>
        <v>207859</v>
      </c>
    </row>
    <row r="49" spans="1:15" ht="10.5" customHeight="1">
      <c r="A49" s="855"/>
      <c r="B49" s="856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52"/>
    </row>
    <row r="50" spans="1:15" ht="14.25" customHeight="1">
      <c r="A50" s="860" t="s">
        <v>768</v>
      </c>
      <c r="B50" s="854"/>
      <c r="C50" s="857"/>
      <c r="D50" s="857"/>
      <c r="E50" s="857">
        <v>157166</v>
      </c>
      <c r="F50" s="857"/>
      <c r="G50" s="857"/>
      <c r="H50" s="857">
        <v>157166</v>
      </c>
      <c r="I50" s="857"/>
      <c r="J50" s="857"/>
      <c r="K50" s="857">
        <v>157166</v>
      </c>
      <c r="L50" s="857"/>
      <c r="M50" s="857"/>
      <c r="N50" s="857">
        <v>157168</v>
      </c>
      <c r="O50" s="859">
        <f>SUM(C50:N50)</f>
        <v>628666</v>
      </c>
    </row>
    <row r="51" spans="1:15" ht="12" customHeight="1">
      <c r="A51" s="855"/>
      <c r="B51" s="856"/>
      <c r="C51" s="842"/>
      <c r="D51" s="842"/>
      <c r="E51" s="842"/>
      <c r="F51" s="842"/>
      <c r="G51" s="842"/>
      <c r="H51" s="842"/>
      <c r="I51" s="842"/>
      <c r="J51" s="842"/>
      <c r="K51" s="842"/>
      <c r="L51" s="842"/>
      <c r="M51" s="842"/>
      <c r="N51" s="842"/>
      <c r="O51" s="852"/>
    </row>
    <row r="52" spans="1:15" ht="18" customHeight="1" thickBot="1">
      <c r="A52" s="668" t="s">
        <v>769</v>
      </c>
      <c r="B52" s="669"/>
      <c r="C52" s="670">
        <f>SUM(C28:C51)</f>
        <v>1078755</v>
      </c>
      <c r="D52" s="670">
        <f aca="true" t="shared" si="2" ref="D52:N52">SUM(D28:D51)</f>
        <v>878688</v>
      </c>
      <c r="E52" s="670">
        <f t="shared" si="2"/>
        <v>1669299</v>
      </c>
      <c r="F52" s="670">
        <f t="shared" si="2"/>
        <v>1421256</v>
      </c>
      <c r="G52" s="670">
        <f t="shared" si="2"/>
        <v>1719228</v>
      </c>
      <c r="H52" s="670">
        <f t="shared" si="2"/>
        <v>1286604</v>
      </c>
      <c r="I52" s="670">
        <f t="shared" si="2"/>
        <v>754048</v>
      </c>
      <c r="J52" s="670">
        <f t="shared" si="2"/>
        <v>859643</v>
      </c>
      <c r="K52" s="670">
        <f t="shared" si="2"/>
        <v>1992429</v>
      </c>
      <c r="L52" s="670">
        <f t="shared" si="2"/>
        <v>1899732</v>
      </c>
      <c r="M52" s="670">
        <f t="shared" si="2"/>
        <v>1619548</v>
      </c>
      <c r="N52" s="670">
        <f t="shared" si="2"/>
        <v>1759207</v>
      </c>
      <c r="O52" s="664">
        <f>SUM(O28:O51)</f>
        <v>16938437</v>
      </c>
    </row>
    <row r="53" spans="1:15" ht="18" customHeight="1" thickBot="1">
      <c r="A53" s="668" t="s">
        <v>770</v>
      </c>
      <c r="B53" s="669"/>
      <c r="C53" s="663">
        <f aca="true" t="shared" si="3" ref="C53:N53">SUM(C26-C52)</f>
        <v>-135208</v>
      </c>
      <c r="D53" s="663">
        <f t="shared" si="3"/>
        <v>-435462</v>
      </c>
      <c r="E53" s="663">
        <f t="shared" si="3"/>
        <v>100073</v>
      </c>
      <c r="F53" s="663">
        <f t="shared" si="3"/>
        <v>539532</v>
      </c>
      <c r="G53" s="663">
        <f t="shared" si="3"/>
        <v>153738</v>
      </c>
      <c r="H53" s="663">
        <f t="shared" si="3"/>
        <v>-614432</v>
      </c>
      <c r="I53" s="663">
        <f t="shared" si="3"/>
        <v>-649488</v>
      </c>
      <c r="J53" s="663">
        <f t="shared" si="3"/>
        <v>-690697</v>
      </c>
      <c r="K53" s="663">
        <f t="shared" si="3"/>
        <v>474115</v>
      </c>
      <c r="L53" s="663">
        <f t="shared" si="3"/>
        <v>955861</v>
      </c>
      <c r="M53" s="663">
        <f t="shared" si="3"/>
        <v>402298</v>
      </c>
      <c r="N53" s="663">
        <f t="shared" si="3"/>
        <v>531370</v>
      </c>
      <c r="O53" s="671"/>
    </row>
    <row r="54" spans="1:15" ht="12.75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</row>
  </sheetData>
  <mergeCells count="311">
    <mergeCell ref="N44:N45"/>
    <mergeCell ref="O44:O45"/>
    <mergeCell ref="J44:J45"/>
    <mergeCell ref="K44:K45"/>
    <mergeCell ref="L44:L45"/>
    <mergeCell ref="M44:M45"/>
    <mergeCell ref="N42:N43"/>
    <mergeCell ref="O42:O43"/>
    <mergeCell ref="A44:B45"/>
    <mergeCell ref="C44:C45"/>
    <mergeCell ref="D44:D45"/>
    <mergeCell ref="E44:E45"/>
    <mergeCell ref="F44:F45"/>
    <mergeCell ref="G44:G45"/>
    <mergeCell ref="H44:H45"/>
    <mergeCell ref="I44:I45"/>
    <mergeCell ref="J42:J43"/>
    <mergeCell ref="K42:K43"/>
    <mergeCell ref="L42:L43"/>
    <mergeCell ref="M42:M43"/>
    <mergeCell ref="N40:N41"/>
    <mergeCell ref="O40:O41"/>
    <mergeCell ref="A42:B43"/>
    <mergeCell ref="C42:C43"/>
    <mergeCell ref="D42:D43"/>
    <mergeCell ref="E42:E43"/>
    <mergeCell ref="F42:F43"/>
    <mergeCell ref="G42:G43"/>
    <mergeCell ref="H42:H43"/>
    <mergeCell ref="I42:I43"/>
    <mergeCell ref="J40:J41"/>
    <mergeCell ref="K40:K41"/>
    <mergeCell ref="L40:L41"/>
    <mergeCell ref="M40:M41"/>
    <mergeCell ref="N50:N51"/>
    <mergeCell ref="O50:O51"/>
    <mergeCell ref="A40:B41"/>
    <mergeCell ref="C40:C41"/>
    <mergeCell ref="D40:D41"/>
    <mergeCell ref="E40:E41"/>
    <mergeCell ref="F40:F41"/>
    <mergeCell ref="G40:G41"/>
    <mergeCell ref="H40:H41"/>
    <mergeCell ref="I40:I41"/>
    <mergeCell ref="J50:J51"/>
    <mergeCell ref="K50:K51"/>
    <mergeCell ref="L50:L51"/>
    <mergeCell ref="M50:M51"/>
    <mergeCell ref="N22:N23"/>
    <mergeCell ref="O22:O23"/>
    <mergeCell ref="A50:B51"/>
    <mergeCell ref="C50:C51"/>
    <mergeCell ref="D50:D51"/>
    <mergeCell ref="E50:E51"/>
    <mergeCell ref="F50:F51"/>
    <mergeCell ref="G50:G51"/>
    <mergeCell ref="H50:H51"/>
    <mergeCell ref="I50:I51"/>
    <mergeCell ref="J22:J23"/>
    <mergeCell ref="K22:K23"/>
    <mergeCell ref="L22:L23"/>
    <mergeCell ref="M22:M23"/>
    <mergeCell ref="N20:N21"/>
    <mergeCell ref="O20:O21"/>
    <mergeCell ref="A22:B23"/>
    <mergeCell ref="C22:C23"/>
    <mergeCell ref="D22:D23"/>
    <mergeCell ref="E22:E23"/>
    <mergeCell ref="F22:F23"/>
    <mergeCell ref="G22:G23"/>
    <mergeCell ref="H22:H23"/>
    <mergeCell ref="I22:I23"/>
    <mergeCell ref="J20:J21"/>
    <mergeCell ref="K20:K21"/>
    <mergeCell ref="L20:L21"/>
    <mergeCell ref="M20:M21"/>
    <mergeCell ref="N18:N19"/>
    <mergeCell ref="O18:O19"/>
    <mergeCell ref="A20:B21"/>
    <mergeCell ref="C20:C21"/>
    <mergeCell ref="D20:D21"/>
    <mergeCell ref="E20:E21"/>
    <mergeCell ref="F20:F21"/>
    <mergeCell ref="G20:G21"/>
    <mergeCell ref="H20:H21"/>
    <mergeCell ref="I20:I21"/>
    <mergeCell ref="J18:J19"/>
    <mergeCell ref="K18:K19"/>
    <mergeCell ref="L18:L19"/>
    <mergeCell ref="M18:M19"/>
    <mergeCell ref="F18:F19"/>
    <mergeCell ref="G18:G19"/>
    <mergeCell ref="H18:H19"/>
    <mergeCell ref="I18:I19"/>
    <mergeCell ref="A18:B19"/>
    <mergeCell ref="C18:C19"/>
    <mergeCell ref="D18:D19"/>
    <mergeCell ref="E18:E19"/>
    <mergeCell ref="O48:O49"/>
    <mergeCell ref="K48:K49"/>
    <mergeCell ref="N48:N49"/>
    <mergeCell ref="L48:L49"/>
    <mergeCell ref="M48:M49"/>
    <mergeCell ref="G48:G49"/>
    <mergeCell ref="I48:I49"/>
    <mergeCell ref="H48:H49"/>
    <mergeCell ref="J48:J49"/>
    <mergeCell ref="C48:C49"/>
    <mergeCell ref="E48:E49"/>
    <mergeCell ref="D48:D49"/>
    <mergeCell ref="F48:F49"/>
    <mergeCell ref="L46:L47"/>
    <mergeCell ref="M46:M47"/>
    <mergeCell ref="N46:N47"/>
    <mergeCell ref="O46:O47"/>
    <mergeCell ref="O38:O39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K38:K39"/>
    <mergeCell ref="L38:L39"/>
    <mergeCell ref="M38:M39"/>
    <mergeCell ref="N38:N39"/>
    <mergeCell ref="G38:G39"/>
    <mergeCell ref="H38:H39"/>
    <mergeCell ref="I38:I39"/>
    <mergeCell ref="J38:J39"/>
    <mergeCell ref="C38:C39"/>
    <mergeCell ref="D38:D39"/>
    <mergeCell ref="E38:E39"/>
    <mergeCell ref="F38:F39"/>
    <mergeCell ref="L36:L37"/>
    <mergeCell ref="M36:M37"/>
    <mergeCell ref="N36:N37"/>
    <mergeCell ref="O36:O37"/>
    <mergeCell ref="O34:O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K34:K35"/>
    <mergeCell ref="L34:L35"/>
    <mergeCell ref="M34:M35"/>
    <mergeCell ref="N34:N35"/>
    <mergeCell ref="G34:G35"/>
    <mergeCell ref="H34:H35"/>
    <mergeCell ref="I34:I35"/>
    <mergeCell ref="J34:J35"/>
    <mergeCell ref="C34:C35"/>
    <mergeCell ref="D34:D35"/>
    <mergeCell ref="E34:E35"/>
    <mergeCell ref="F34:F35"/>
    <mergeCell ref="L32:L33"/>
    <mergeCell ref="M32:M33"/>
    <mergeCell ref="N32:N33"/>
    <mergeCell ref="O32:O33"/>
    <mergeCell ref="O28:O29"/>
    <mergeCell ref="O30:O31"/>
    <mergeCell ref="D32:D33"/>
    <mergeCell ref="E32:E33"/>
    <mergeCell ref="F32:F33"/>
    <mergeCell ref="G32:G33"/>
    <mergeCell ref="H32:H33"/>
    <mergeCell ref="I32:I33"/>
    <mergeCell ref="J32:J33"/>
    <mergeCell ref="K32:K33"/>
    <mergeCell ref="N28:N29"/>
    <mergeCell ref="H30:H31"/>
    <mergeCell ref="I30:I31"/>
    <mergeCell ref="J30:J31"/>
    <mergeCell ref="K30:K31"/>
    <mergeCell ref="L30:L31"/>
    <mergeCell ref="M30:M31"/>
    <mergeCell ref="N30:N31"/>
    <mergeCell ref="J28:J29"/>
    <mergeCell ref="K28:K29"/>
    <mergeCell ref="L28:L29"/>
    <mergeCell ref="M28:M29"/>
    <mergeCell ref="C32:C33"/>
    <mergeCell ref="N24:N25"/>
    <mergeCell ref="G24:G25"/>
    <mergeCell ref="C30:C31"/>
    <mergeCell ref="D30:D31"/>
    <mergeCell ref="E30:E31"/>
    <mergeCell ref="F30:F31"/>
    <mergeCell ref="G30:G31"/>
    <mergeCell ref="O24:O25"/>
    <mergeCell ref="C28:C29"/>
    <mergeCell ref="D28:D29"/>
    <mergeCell ref="E28:E29"/>
    <mergeCell ref="F28:F29"/>
    <mergeCell ref="G28:G29"/>
    <mergeCell ref="H28:H29"/>
    <mergeCell ref="I28:I29"/>
    <mergeCell ref="E24:E25"/>
    <mergeCell ref="F24:F25"/>
    <mergeCell ref="A36:B37"/>
    <mergeCell ref="A38:B39"/>
    <mergeCell ref="A46:B47"/>
    <mergeCell ref="A48:B49"/>
    <mergeCell ref="A28:B29"/>
    <mergeCell ref="A30:B31"/>
    <mergeCell ref="A32:B33"/>
    <mergeCell ref="A34:B35"/>
    <mergeCell ref="N16:N17"/>
    <mergeCell ref="O16:O17"/>
    <mergeCell ref="C24:C25"/>
    <mergeCell ref="D24:D25"/>
    <mergeCell ref="H24:H25"/>
    <mergeCell ref="I24:I25"/>
    <mergeCell ref="J24:J25"/>
    <mergeCell ref="K24:K25"/>
    <mergeCell ref="L24:L25"/>
    <mergeCell ref="M24:M25"/>
    <mergeCell ref="J16:J17"/>
    <mergeCell ref="K16:K17"/>
    <mergeCell ref="L16:L17"/>
    <mergeCell ref="M16:M17"/>
    <mergeCell ref="O14:O15"/>
    <mergeCell ref="A16:B17"/>
    <mergeCell ref="A24:B25"/>
    <mergeCell ref="C16:C17"/>
    <mergeCell ref="D16:D17"/>
    <mergeCell ref="E16:E17"/>
    <mergeCell ref="F16:F17"/>
    <mergeCell ref="G16:G17"/>
    <mergeCell ref="H16:H17"/>
    <mergeCell ref="I16:I17"/>
    <mergeCell ref="K14:K15"/>
    <mergeCell ref="L14:L15"/>
    <mergeCell ref="M14:M15"/>
    <mergeCell ref="N14:N15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O10:O11"/>
    <mergeCell ref="N10:N11"/>
    <mergeCell ref="K10:K11"/>
    <mergeCell ref="L10:L11"/>
    <mergeCell ref="M10:M11"/>
    <mergeCell ref="K12:K13"/>
    <mergeCell ref="L12:L13"/>
    <mergeCell ref="M12:M13"/>
    <mergeCell ref="N12:N13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J8:J9"/>
    <mergeCell ref="K8:K9"/>
    <mergeCell ref="L8:L9"/>
    <mergeCell ref="M8:M9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I6:I7"/>
    <mergeCell ref="J6:J7"/>
    <mergeCell ref="K6:K7"/>
    <mergeCell ref="C6:C7"/>
    <mergeCell ref="D6:D7"/>
    <mergeCell ref="E6:E7"/>
  </mergeCells>
  <printOptions horizontalCentered="1" verticalCentered="1"/>
  <pageMargins left="0" right="0" top="0" bottom="0.3937007874015748" header="0" footer="0.1968503937007874"/>
  <pageSetup firstPageNumber="59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3"/>
  <sheetViews>
    <sheetView showZeros="0" workbookViewId="0" topLeftCell="A203">
      <selection activeCell="B229" sqref="B229"/>
    </sheetView>
  </sheetViews>
  <sheetFormatPr defaultColWidth="9.00390625" defaultRowHeight="12.75"/>
  <cols>
    <col min="1" max="1" width="8.375" style="568" customWidth="1"/>
    <col min="2" max="2" width="68.75390625" style="466" customWidth="1"/>
    <col min="3" max="3" width="14.125" style="568" customWidth="1"/>
    <col min="4" max="16384" width="9.125" style="466" customWidth="1"/>
  </cols>
  <sheetData>
    <row r="1" spans="1:4" ht="12.75">
      <c r="A1" s="708" t="s">
        <v>220</v>
      </c>
      <c r="B1" s="708"/>
      <c r="C1" s="709"/>
      <c r="D1" s="709"/>
    </row>
    <row r="2" spans="1:4" ht="12.75">
      <c r="A2" s="708" t="s">
        <v>297</v>
      </c>
      <c r="B2" s="708"/>
      <c r="C2" s="709"/>
      <c r="D2" s="709"/>
    </row>
    <row r="3" spans="1:3" ht="12.75">
      <c r="A3" s="407"/>
      <c r="B3" s="408"/>
      <c r="C3" s="408"/>
    </row>
    <row r="4" spans="1:3" ht="11.25" customHeight="1">
      <c r="A4" s="407"/>
      <c r="B4" s="407"/>
      <c r="C4" s="467" t="s">
        <v>221</v>
      </c>
    </row>
    <row r="5" spans="1:3" s="468" customFormat="1" ht="12">
      <c r="A5" s="712" t="s">
        <v>241</v>
      </c>
      <c r="B5" s="710" t="s">
        <v>209</v>
      </c>
      <c r="C5" s="713" t="s">
        <v>501</v>
      </c>
    </row>
    <row r="6" spans="1:3" s="468" customFormat="1" ht="12" customHeight="1">
      <c r="A6" s="711"/>
      <c r="B6" s="711"/>
      <c r="C6" s="714"/>
    </row>
    <row r="7" spans="1:3" s="468" customFormat="1" ht="11.25" customHeight="1">
      <c r="A7" s="469" t="s">
        <v>175</v>
      </c>
      <c r="B7" s="470" t="s">
        <v>176</v>
      </c>
      <c r="C7" s="471" t="s">
        <v>177</v>
      </c>
    </row>
    <row r="8" spans="1:3" s="474" customFormat="1" ht="12.75">
      <c r="A8" s="472"/>
      <c r="B8" s="473" t="s">
        <v>577</v>
      </c>
      <c r="C8" s="473"/>
    </row>
    <row r="9" spans="1:3" ht="8.25" customHeight="1">
      <c r="A9" s="475"/>
      <c r="B9" s="476"/>
      <c r="C9" s="476"/>
    </row>
    <row r="10" spans="1:3" s="468" customFormat="1" ht="12">
      <c r="A10" s="477">
        <v>1010</v>
      </c>
      <c r="B10" s="478" t="s">
        <v>517</v>
      </c>
      <c r="C10" s="477">
        <f>SUM(C11:C16)</f>
        <v>761696</v>
      </c>
    </row>
    <row r="11" spans="1:3" s="468" customFormat="1" ht="12">
      <c r="A11" s="479">
        <v>1011</v>
      </c>
      <c r="B11" s="480" t="s">
        <v>578</v>
      </c>
      <c r="C11" s="481">
        <v>1000</v>
      </c>
    </row>
    <row r="12" spans="1:3" s="468" customFormat="1" ht="12">
      <c r="A12" s="479">
        <v>1012</v>
      </c>
      <c r="B12" s="480" t="s">
        <v>208</v>
      </c>
      <c r="C12" s="481">
        <v>6500</v>
      </c>
    </row>
    <row r="13" spans="1:3" s="468" customFormat="1" ht="12">
      <c r="A13" s="479">
        <v>1013</v>
      </c>
      <c r="B13" s="480" t="s">
        <v>579</v>
      </c>
      <c r="C13" s="481">
        <v>30643</v>
      </c>
    </row>
    <row r="14" spans="1:3" s="468" customFormat="1" ht="12">
      <c r="A14" s="479">
        <v>1014</v>
      </c>
      <c r="B14" s="480" t="s">
        <v>678</v>
      </c>
      <c r="C14" s="479">
        <v>130000</v>
      </c>
    </row>
    <row r="15" spans="1:3" s="468" customFormat="1" ht="12">
      <c r="A15" s="479">
        <v>1015</v>
      </c>
      <c r="B15" s="480" t="s">
        <v>679</v>
      </c>
      <c r="C15" s="479">
        <v>583253</v>
      </c>
    </row>
    <row r="16" spans="1:3" s="468" customFormat="1" ht="12">
      <c r="A16" s="479">
        <v>1016</v>
      </c>
      <c r="B16" s="480" t="s">
        <v>580</v>
      </c>
      <c r="C16" s="481">
        <v>10300</v>
      </c>
    </row>
    <row r="17" spans="1:3" s="468" customFormat="1" ht="12">
      <c r="A17" s="482">
        <v>1020</v>
      </c>
      <c r="B17" s="478" t="s">
        <v>384</v>
      </c>
      <c r="C17" s="477">
        <f>SUM(C18:C20)</f>
        <v>222209</v>
      </c>
    </row>
    <row r="18" spans="1:3" s="468" customFormat="1" ht="12">
      <c r="A18" s="479">
        <v>1021</v>
      </c>
      <c r="B18" s="483" t="s">
        <v>385</v>
      </c>
      <c r="C18" s="484">
        <v>4000</v>
      </c>
    </row>
    <row r="19" spans="1:3" s="468" customFormat="1" ht="12">
      <c r="A19" s="479">
        <v>1022</v>
      </c>
      <c r="B19" s="485" t="s">
        <v>714</v>
      </c>
      <c r="C19" s="481">
        <v>190600</v>
      </c>
    </row>
    <row r="20" spans="1:3" s="468" customFormat="1" ht="12">
      <c r="A20" s="479">
        <v>1023</v>
      </c>
      <c r="B20" s="480" t="s">
        <v>463</v>
      </c>
      <c r="C20" s="479">
        <v>27609</v>
      </c>
    </row>
    <row r="21" spans="1:3" s="468" customFormat="1" ht="12">
      <c r="A21" s="482">
        <v>1030</v>
      </c>
      <c r="B21" s="486" t="s">
        <v>518</v>
      </c>
      <c r="C21" s="487">
        <f>SUM(C22:C22)</f>
        <v>15000</v>
      </c>
    </row>
    <row r="22" spans="1:3" s="468" customFormat="1" ht="12">
      <c r="A22" s="479">
        <v>1031</v>
      </c>
      <c r="B22" s="485" t="s">
        <v>214</v>
      </c>
      <c r="C22" s="481">
        <v>15000</v>
      </c>
    </row>
    <row r="23" spans="1:3" s="468" customFormat="1" ht="12">
      <c r="A23" s="488">
        <v>1040</v>
      </c>
      <c r="B23" s="489" t="s">
        <v>519</v>
      </c>
      <c r="C23" s="488">
        <f>SUM(C24:C28)</f>
        <v>1064086</v>
      </c>
    </row>
    <row r="24" spans="1:3" s="468" customFormat="1" ht="12">
      <c r="A24" s="481">
        <v>1041</v>
      </c>
      <c r="B24" s="476" t="s">
        <v>386</v>
      </c>
      <c r="C24" s="475">
        <v>193320</v>
      </c>
    </row>
    <row r="25" spans="1:3" s="468" customFormat="1" ht="12">
      <c r="A25" s="484">
        <v>1042</v>
      </c>
      <c r="B25" s="490" t="s">
        <v>387</v>
      </c>
      <c r="C25" s="475">
        <v>333350</v>
      </c>
    </row>
    <row r="26" spans="1:3" s="468" customFormat="1" ht="12">
      <c r="A26" s="481">
        <v>1043</v>
      </c>
      <c r="B26" s="476" t="s">
        <v>464</v>
      </c>
      <c r="C26" s="475">
        <v>364200</v>
      </c>
    </row>
    <row r="27" spans="1:3" s="468" customFormat="1" ht="12">
      <c r="A27" s="484">
        <v>1044</v>
      </c>
      <c r="B27" s="490" t="s">
        <v>477</v>
      </c>
      <c r="C27" s="491">
        <v>164933</v>
      </c>
    </row>
    <row r="28" spans="1:3" s="468" customFormat="1" ht="12">
      <c r="A28" s="484">
        <v>1045</v>
      </c>
      <c r="B28" s="490" t="s">
        <v>465</v>
      </c>
      <c r="C28" s="491">
        <v>8283</v>
      </c>
    </row>
    <row r="29" spans="1:3" s="468" customFormat="1" ht="12">
      <c r="A29" s="488">
        <v>1050</v>
      </c>
      <c r="B29" s="489" t="s">
        <v>520</v>
      </c>
      <c r="C29" s="488">
        <f>SUM(C30:C30)</f>
        <v>30000</v>
      </c>
    </row>
    <row r="30" spans="1:3" s="468" customFormat="1" ht="12.75" thickBot="1">
      <c r="A30" s="481">
        <v>1051</v>
      </c>
      <c r="B30" s="492" t="s">
        <v>388</v>
      </c>
      <c r="C30" s="481">
        <v>30000</v>
      </c>
    </row>
    <row r="31" spans="1:3" s="468" customFormat="1" ht="12.75" thickBot="1">
      <c r="A31" s="493"/>
      <c r="B31" s="494" t="s">
        <v>521</v>
      </c>
      <c r="C31" s="495">
        <f>SUM(C29+C23+C17+C10+C21)</f>
        <v>2092991</v>
      </c>
    </row>
    <row r="32" spans="1:3" s="468" customFormat="1" ht="12">
      <c r="A32" s="488"/>
      <c r="B32" s="489"/>
      <c r="C32" s="488"/>
    </row>
    <row r="33" spans="1:3" s="468" customFormat="1" ht="12">
      <c r="A33" s="477">
        <v>1060</v>
      </c>
      <c r="B33" s="478" t="s">
        <v>581</v>
      </c>
      <c r="C33" s="477">
        <f>SUM(C34:C39)</f>
        <v>6231843</v>
      </c>
    </row>
    <row r="34" spans="1:3" s="468" customFormat="1" ht="12">
      <c r="A34" s="496">
        <v>1061</v>
      </c>
      <c r="B34" s="492" t="s">
        <v>200</v>
      </c>
      <c r="C34" s="496">
        <v>2350000</v>
      </c>
    </row>
    <row r="35" spans="1:3" s="468" customFormat="1" ht="12">
      <c r="A35" s="496">
        <v>1062</v>
      </c>
      <c r="B35" s="492" t="s">
        <v>284</v>
      </c>
      <c r="C35" s="496">
        <v>250000</v>
      </c>
    </row>
    <row r="36" spans="1:3" s="468" customFormat="1" ht="12">
      <c r="A36" s="491">
        <v>1063</v>
      </c>
      <c r="B36" s="490" t="s">
        <v>215</v>
      </c>
      <c r="C36" s="491">
        <v>55000</v>
      </c>
    </row>
    <row r="37" spans="1:3" s="468" customFormat="1" ht="12">
      <c r="A37" s="491">
        <v>1064</v>
      </c>
      <c r="B37" s="490" t="s">
        <v>68</v>
      </c>
      <c r="C37" s="491"/>
    </row>
    <row r="38" spans="1:3" s="468" customFormat="1" ht="12">
      <c r="A38" s="491">
        <v>1065</v>
      </c>
      <c r="B38" s="476" t="s">
        <v>225</v>
      </c>
      <c r="C38" s="475">
        <v>3576843</v>
      </c>
    </row>
    <row r="39" spans="1:3" s="468" customFormat="1" ht="12">
      <c r="A39" s="491">
        <v>1066</v>
      </c>
      <c r="B39" s="476" t="s">
        <v>195</v>
      </c>
      <c r="C39" s="475"/>
    </row>
    <row r="40" spans="1:3" s="468" customFormat="1" ht="12">
      <c r="A40" s="487">
        <v>1070</v>
      </c>
      <c r="B40" s="486" t="s">
        <v>392</v>
      </c>
      <c r="C40" s="487">
        <f>SUM(C41:C42)</f>
        <v>636680</v>
      </c>
    </row>
    <row r="41" spans="1:3" s="468" customFormat="1" ht="12">
      <c r="A41" s="475">
        <v>1071</v>
      </c>
      <c r="B41" s="476" t="s">
        <v>582</v>
      </c>
      <c r="C41" s="475">
        <v>206680</v>
      </c>
    </row>
    <row r="42" spans="1:3" s="468" customFormat="1" ht="12">
      <c r="A42" s="475">
        <v>1072</v>
      </c>
      <c r="B42" s="476" t="s">
        <v>222</v>
      </c>
      <c r="C42" s="475">
        <v>430000</v>
      </c>
    </row>
    <row r="43" spans="1:3" s="468" customFormat="1" ht="12">
      <c r="A43" s="482">
        <v>1080</v>
      </c>
      <c r="B43" s="500" t="s">
        <v>656</v>
      </c>
      <c r="C43" s="482">
        <f>SUM(C44:C47)</f>
        <v>1021000</v>
      </c>
    </row>
    <row r="44" spans="1:3" s="468" customFormat="1" ht="12">
      <c r="A44" s="475">
        <v>1081</v>
      </c>
      <c r="B44" s="492" t="s">
        <v>671</v>
      </c>
      <c r="C44" s="475">
        <v>557000</v>
      </c>
    </row>
    <row r="45" spans="1:3" s="468" customFormat="1" ht="12">
      <c r="A45" s="475">
        <v>1082</v>
      </c>
      <c r="B45" s="492" t="s">
        <v>672</v>
      </c>
      <c r="C45" s="479">
        <v>454000</v>
      </c>
    </row>
    <row r="46" spans="1:3" s="468" customFormat="1" ht="12">
      <c r="A46" s="475">
        <v>1083</v>
      </c>
      <c r="B46" s="492" t="s">
        <v>673</v>
      </c>
      <c r="C46" s="479"/>
    </row>
    <row r="47" spans="1:3" s="468" customFormat="1" ht="12">
      <c r="A47" s="475">
        <v>1084</v>
      </c>
      <c r="B47" s="492" t="s">
        <v>674</v>
      </c>
      <c r="C47" s="479">
        <v>10000</v>
      </c>
    </row>
    <row r="48" spans="1:3" s="468" customFormat="1" ht="12">
      <c r="A48" s="482">
        <v>1090</v>
      </c>
      <c r="B48" s="478" t="s">
        <v>583</v>
      </c>
      <c r="C48" s="477">
        <f>SUM(C49:C55)</f>
        <v>381042</v>
      </c>
    </row>
    <row r="49" spans="1:3" s="468" customFormat="1" ht="12">
      <c r="A49" s="475">
        <v>1091</v>
      </c>
      <c r="B49" s="476" t="s">
        <v>63</v>
      </c>
      <c r="C49" s="475">
        <v>4000</v>
      </c>
    </row>
    <row r="50" spans="1:3" s="468" customFormat="1" ht="12">
      <c r="A50" s="475">
        <v>1092</v>
      </c>
      <c r="B50" s="497" t="s">
        <v>217</v>
      </c>
      <c r="C50" s="496"/>
    </row>
    <row r="51" spans="1:3" s="468" customFormat="1" ht="12">
      <c r="A51" s="475">
        <v>1093</v>
      </c>
      <c r="B51" s="492" t="s">
        <v>584</v>
      </c>
      <c r="C51" s="498">
        <v>20000</v>
      </c>
    </row>
    <row r="52" spans="1:3" s="468" customFormat="1" ht="12">
      <c r="A52" s="475">
        <v>1094</v>
      </c>
      <c r="B52" s="492" t="s">
        <v>585</v>
      </c>
      <c r="C52" s="496">
        <v>1000</v>
      </c>
    </row>
    <row r="53" spans="1:3" s="468" customFormat="1" ht="12">
      <c r="A53" s="475">
        <v>1095</v>
      </c>
      <c r="B53" s="499" t="s">
        <v>586</v>
      </c>
      <c r="C53" s="496">
        <v>278042</v>
      </c>
    </row>
    <row r="54" spans="1:3" s="468" customFormat="1" ht="12">
      <c r="A54" s="475">
        <v>1096</v>
      </c>
      <c r="B54" s="492" t="s">
        <v>587</v>
      </c>
      <c r="C54" s="496">
        <v>3000</v>
      </c>
    </row>
    <row r="55" spans="1:3" s="468" customFormat="1" ht="12">
      <c r="A55" s="475">
        <v>1097</v>
      </c>
      <c r="B55" s="492" t="s">
        <v>588</v>
      </c>
      <c r="C55" s="496">
        <v>75000</v>
      </c>
    </row>
    <row r="56" spans="1:3" s="468" customFormat="1" ht="12">
      <c r="A56" s="482">
        <v>1110</v>
      </c>
      <c r="B56" s="500" t="s">
        <v>589</v>
      </c>
      <c r="C56" s="482">
        <f>SUM(C57)</f>
        <v>8428</v>
      </c>
    </row>
    <row r="57" spans="1:3" s="468" customFormat="1" ht="12.75" thickBot="1">
      <c r="A57" s="501">
        <v>1111</v>
      </c>
      <c r="B57" s="502" t="s">
        <v>590</v>
      </c>
      <c r="C57" s="503">
        <v>8428</v>
      </c>
    </row>
    <row r="58" spans="1:3" s="468" customFormat="1" ht="12.75" thickBot="1">
      <c r="A58" s="495"/>
      <c r="B58" s="494" t="s">
        <v>682</v>
      </c>
      <c r="C58" s="495">
        <f>SUM(C48+C40+C33+C56+C43)</f>
        <v>8278993</v>
      </c>
    </row>
    <row r="59" spans="1:3" s="468" customFormat="1" ht="12">
      <c r="A59" s="479"/>
      <c r="B59" s="504"/>
      <c r="C59" s="479"/>
    </row>
    <row r="60" spans="1:3" s="468" customFormat="1" ht="12">
      <c r="A60" s="496">
        <v>1121</v>
      </c>
      <c r="B60" s="499" t="s">
        <v>668</v>
      </c>
      <c r="C60" s="496">
        <v>1869870</v>
      </c>
    </row>
    <row r="61" spans="1:3" s="468" customFormat="1" ht="12">
      <c r="A61" s="629">
        <v>1122</v>
      </c>
      <c r="B61" s="499" t="s">
        <v>669</v>
      </c>
      <c r="C61" s="629">
        <v>161205</v>
      </c>
    </row>
    <row r="62" spans="1:3" s="468" customFormat="1" ht="12.75" thickBot="1">
      <c r="A62" s="505">
        <v>1123</v>
      </c>
      <c r="B62" s="506" t="s">
        <v>592</v>
      </c>
      <c r="C62" s="507"/>
    </row>
    <row r="63" spans="1:3" s="468" customFormat="1" ht="12.75" thickBot="1">
      <c r="A63" s="508"/>
      <c r="B63" s="509" t="s">
        <v>593</v>
      </c>
      <c r="C63" s="510">
        <f>SUM(C60:C62)</f>
        <v>2031075</v>
      </c>
    </row>
    <row r="64" spans="1:3" s="468" customFormat="1" ht="12">
      <c r="A64" s="488"/>
      <c r="B64" s="489"/>
      <c r="C64" s="488"/>
    </row>
    <row r="65" spans="1:3" s="468" customFormat="1" ht="12">
      <c r="A65" s="496">
        <v>1131</v>
      </c>
      <c r="B65" s="499" t="s">
        <v>594</v>
      </c>
      <c r="C65" s="496">
        <v>1400</v>
      </c>
    </row>
    <row r="66" spans="1:3" s="512" customFormat="1" ht="12.75" thickBot="1">
      <c r="A66" s="505">
        <v>1132</v>
      </c>
      <c r="B66" s="506" t="s">
        <v>595</v>
      </c>
      <c r="C66" s="511"/>
    </row>
    <row r="67" spans="1:3" s="512" customFormat="1" ht="12.75" thickBot="1">
      <c r="A67" s="513"/>
      <c r="B67" s="514" t="s">
        <v>596</v>
      </c>
      <c r="C67" s="540">
        <f>SUM(C65:C66)</f>
        <v>1400</v>
      </c>
    </row>
    <row r="68" spans="1:3" s="512" customFormat="1" ht="12.75" thickBot="1">
      <c r="A68" s="513"/>
      <c r="B68" s="514"/>
      <c r="C68" s="513"/>
    </row>
    <row r="69" spans="1:3" s="512" customFormat="1" ht="12.75" thickBot="1">
      <c r="A69" s="513"/>
      <c r="B69" s="514" t="s">
        <v>627</v>
      </c>
      <c r="C69" s="513"/>
    </row>
    <row r="70" spans="1:3" s="512" customFormat="1" ht="12.75" thickBot="1">
      <c r="A70" s="513"/>
      <c r="B70" s="514"/>
      <c r="C70" s="513"/>
    </row>
    <row r="71" spans="1:3" s="512" customFormat="1" ht="12.75" thickBot="1">
      <c r="A71" s="513"/>
      <c r="B71" s="514" t="s">
        <v>628</v>
      </c>
      <c r="C71" s="513"/>
    </row>
    <row r="72" spans="1:3" s="512" customFormat="1" ht="12.75" thickBot="1">
      <c r="A72" s="493"/>
      <c r="B72" s="515"/>
      <c r="C72" s="493"/>
    </row>
    <row r="73" spans="1:3" s="512" customFormat="1" ht="17.25" customHeight="1" thickBot="1">
      <c r="A73" s="493"/>
      <c r="B73" s="526" t="s">
        <v>597</v>
      </c>
      <c r="C73" s="572">
        <f>SUM(C63+C67+C58+C31+C69+C71)</f>
        <v>12404459</v>
      </c>
    </row>
    <row r="74" spans="1:3" s="512" customFormat="1" ht="12">
      <c r="A74" s="484"/>
      <c r="B74" s="499"/>
      <c r="C74" s="484"/>
    </row>
    <row r="75" spans="1:3" s="512" customFormat="1" ht="12">
      <c r="A75" s="488">
        <v>1140</v>
      </c>
      <c r="B75" s="489" t="s">
        <v>598</v>
      </c>
      <c r="C75" s="488">
        <f>SUM(C76+C79)</f>
        <v>1160000</v>
      </c>
    </row>
    <row r="76" spans="1:3" s="512" customFormat="1" ht="12">
      <c r="A76" s="475">
        <v>1141</v>
      </c>
      <c r="B76" s="476" t="s">
        <v>227</v>
      </c>
      <c r="C76" s="475">
        <f>SUM(C77:C78)</f>
        <v>790000</v>
      </c>
    </row>
    <row r="77" spans="1:3" s="512" customFormat="1" ht="12">
      <c r="A77" s="516">
        <v>1142</v>
      </c>
      <c r="B77" s="485" t="s">
        <v>389</v>
      </c>
      <c r="C77" s="481">
        <v>150000</v>
      </c>
    </row>
    <row r="78" spans="1:3" s="512" customFormat="1" ht="12">
      <c r="A78" s="516">
        <v>1143</v>
      </c>
      <c r="B78" s="485" t="s">
        <v>390</v>
      </c>
      <c r="C78" s="479">
        <v>640000</v>
      </c>
    </row>
    <row r="79" spans="1:3" s="512" customFormat="1" ht="12">
      <c r="A79" s="475">
        <v>1144</v>
      </c>
      <c r="B79" s="476" t="s">
        <v>228</v>
      </c>
      <c r="C79" s="475">
        <v>370000</v>
      </c>
    </row>
    <row r="80" spans="1:3" s="512" customFormat="1" ht="12">
      <c r="A80" s="477">
        <v>1150</v>
      </c>
      <c r="B80" s="478" t="s">
        <v>677</v>
      </c>
      <c r="C80" s="477">
        <f>SUM(C81:C81)</f>
        <v>250000</v>
      </c>
    </row>
    <row r="81" spans="1:3" s="512" customFormat="1" ht="12.75" thickBot="1">
      <c r="A81" s="475">
        <v>1151</v>
      </c>
      <c r="B81" s="476" t="s">
        <v>267</v>
      </c>
      <c r="C81" s="496">
        <v>250000</v>
      </c>
    </row>
    <row r="82" spans="1:3" s="512" customFormat="1" ht="12.75" thickBot="1">
      <c r="A82" s="495"/>
      <c r="B82" s="494" t="s">
        <v>599</v>
      </c>
      <c r="C82" s="495">
        <f>SUM(C75+C80)</f>
        <v>1410000</v>
      </c>
    </row>
    <row r="83" spans="1:3" ht="12" customHeight="1">
      <c r="A83" s="491"/>
      <c r="B83" s="490"/>
      <c r="C83" s="475"/>
    </row>
    <row r="84" spans="1:3" ht="12" customHeight="1">
      <c r="A84" s="487">
        <v>1160</v>
      </c>
      <c r="B84" s="517" t="s">
        <v>600</v>
      </c>
      <c r="C84" s="482">
        <f>SUM(C85:C87)</f>
        <v>363209</v>
      </c>
    </row>
    <row r="85" spans="1:3" ht="12" customHeight="1">
      <c r="A85" s="491">
        <v>1161</v>
      </c>
      <c r="B85" s="518" t="s">
        <v>76</v>
      </c>
      <c r="C85" s="496">
        <v>199938</v>
      </c>
    </row>
    <row r="86" spans="1:3" ht="12" customHeight="1">
      <c r="A86" s="491">
        <v>1162</v>
      </c>
      <c r="B86" s="518" t="s">
        <v>280</v>
      </c>
      <c r="C86" s="496">
        <v>145835</v>
      </c>
    </row>
    <row r="87" spans="1:3" ht="12" customHeight="1">
      <c r="A87" s="491">
        <v>1163</v>
      </c>
      <c r="B87" s="492" t="s">
        <v>502</v>
      </c>
      <c r="C87" s="496">
        <v>17436</v>
      </c>
    </row>
    <row r="88" spans="1:3" ht="12" customHeight="1">
      <c r="A88" s="487">
        <v>1170</v>
      </c>
      <c r="B88" s="519" t="s">
        <v>601</v>
      </c>
      <c r="C88" s="482">
        <f>SUM(C89)</f>
        <v>60000</v>
      </c>
    </row>
    <row r="89" spans="1:3" ht="12" customHeight="1">
      <c r="A89" s="491">
        <v>1171</v>
      </c>
      <c r="B89" s="492" t="s">
        <v>11</v>
      </c>
      <c r="C89" s="496">
        <v>60000</v>
      </c>
    </row>
    <row r="90" spans="1:3" ht="12" customHeight="1">
      <c r="A90" s="487">
        <v>1180</v>
      </c>
      <c r="B90" s="517" t="s">
        <v>602</v>
      </c>
      <c r="C90" s="482">
        <f>SUM(C91:C92)</f>
        <v>877793</v>
      </c>
    </row>
    <row r="91" spans="1:3" ht="12" customHeight="1">
      <c r="A91" s="491">
        <v>1181</v>
      </c>
      <c r="B91" s="518" t="s">
        <v>282</v>
      </c>
      <c r="C91" s="496">
        <v>64031</v>
      </c>
    </row>
    <row r="92" spans="1:3" ht="12" customHeight="1" thickBot="1">
      <c r="A92" s="520">
        <v>1182</v>
      </c>
      <c r="B92" s="521" t="s">
        <v>197</v>
      </c>
      <c r="C92" s="505">
        <v>813762</v>
      </c>
    </row>
    <row r="93" spans="1:3" ht="12" customHeight="1" thickBot="1">
      <c r="A93" s="522"/>
      <c r="B93" s="509" t="s">
        <v>603</v>
      </c>
      <c r="C93" s="510">
        <f>SUM(C84+C88+C90)</f>
        <v>1301002</v>
      </c>
    </row>
    <row r="94" spans="1:3" ht="12" customHeight="1">
      <c r="A94" s="491"/>
      <c r="B94" s="490"/>
      <c r="C94" s="491"/>
    </row>
    <row r="95" spans="1:3" ht="12" customHeight="1" thickBot="1">
      <c r="A95" s="505">
        <v>1191</v>
      </c>
      <c r="B95" s="506" t="s">
        <v>240</v>
      </c>
      <c r="C95" s="523"/>
    </row>
    <row r="96" spans="1:3" s="468" customFormat="1" ht="12.75" thickBot="1">
      <c r="A96" s="524"/>
      <c r="B96" s="525" t="s">
        <v>604</v>
      </c>
      <c r="C96" s="524">
        <f>SUM(C95)</f>
        <v>0</v>
      </c>
    </row>
    <row r="97" spans="1:3" s="468" customFormat="1" ht="12.75" thickBot="1">
      <c r="A97" s="495"/>
      <c r="B97" s="494"/>
      <c r="C97" s="495"/>
    </row>
    <row r="98" spans="1:3" s="468" customFormat="1" ht="12.75" thickBot="1">
      <c r="A98" s="539"/>
      <c r="B98" s="514" t="s">
        <v>680</v>
      </c>
      <c r="C98" s="524"/>
    </row>
    <row r="99" spans="1:3" s="468" customFormat="1" ht="12.75" thickBot="1">
      <c r="A99" s="558"/>
      <c r="B99" s="519"/>
      <c r="C99" s="558"/>
    </row>
    <row r="100" spans="1:3" ht="13.5" thickBot="1">
      <c r="A100" s="522"/>
      <c r="B100" s="526" t="s">
        <v>605</v>
      </c>
      <c r="C100" s="510">
        <f>SUM(C96+C93+C82)</f>
        <v>2711002</v>
      </c>
    </row>
    <row r="101" spans="1:3" ht="12.75">
      <c r="A101" s="527"/>
      <c r="B101" s="574"/>
      <c r="C101" s="538"/>
    </row>
    <row r="102" spans="1:3" ht="12">
      <c r="A102" s="501"/>
      <c r="B102" s="573" t="s">
        <v>630</v>
      </c>
      <c r="C102" s="529"/>
    </row>
    <row r="103" spans="1:3" ht="12">
      <c r="A103" s="496">
        <v>1201</v>
      </c>
      <c r="B103" s="476" t="s">
        <v>504</v>
      </c>
      <c r="C103" s="477"/>
    </row>
    <row r="104" spans="1:3" ht="12.75" thickBot="1">
      <c r="A104" s="520">
        <v>1202</v>
      </c>
      <c r="B104" s="521" t="s">
        <v>505</v>
      </c>
      <c r="C104" s="505">
        <v>40000</v>
      </c>
    </row>
    <row r="105" spans="1:3" ht="12.75" thickBot="1">
      <c r="A105" s="524"/>
      <c r="B105" s="525" t="s">
        <v>629</v>
      </c>
      <c r="C105" s="524">
        <f>SUM(C103:C104)</f>
        <v>40000</v>
      </c>
    </row>
    <row r="106" spans="1:3" ht="12.75">
      <c r="A106" s="491"/>
      <c r="B106" s="528"/>
      <c r="C106" s="529"/>
    </row>
    <row r="107" spans="1:3" ht="12">
      <c r="A107" s="475">
        <v>1211</v>
      </c>
      <c r="B107" s="480" t="s">
        <v>506</v>
      </c>
      <c r="C107" s="496"/>
    </row>
    <row r="108" spans="1:3" ht="12.75">
      <c r="A108" s="491">
        <v>1212</v>
      </c>
      <c r="B108" s="480" t="s">
        <v>507</v>
      </c>
      <c r="C108" s="530">
        <v>400000</v>
      </c>
    </row>
    <row r="109" spans="1:3" ht="12.75">
      <c r="A109" s="491"/>
      <c r="B109" s="531" t="s">
        <v>606</v>
      </c>
      <c r="C109" s="482">
        <f>SUM(C107:C108)</f>
        <v>400000</v>
      </c>
    </row>
    <row r="110" spans="1:3" ht="12.75">
      <c r="A110" s="491"/>
      <c r="B110" s="532"/>
      <c r="C110" s="487"/>
    </row>
    <row r="111" spans="1:3" ht="12">
      <c r="A111" s="491">
        <v>1221</v>
      </c>
      <c r="B111" s="499" t="s">
        <v>607</v>
      </c>
      <c r="C111" s="498">
        <v>870000</v>
      </c>
    </row>
    <row r="112" spans="1:3" ht="12">
      <c r="A112" s="491">
        <v>1222</v>
      </c>
      <c r="B112" s="492" t="s">
        <v>503</v>
      </c>
      <c r="C112" s="482"/>
    </row>
    <row r="113" spans="1:3" ht="12.75">
      <c r="A113" s="491"/>
      <c r="B113" s="531" t="s">
        <v>608</v>
      </c>
      <c r="C113" s="482">
        <f>SUM(C111:C112)</f>
        <v>870000</v>
      </c>
    </row>
    <row r="114" spans="1:3" ht="13.5" thickBot="1">
      <c r="A114" s="501"/>
      <c r="B114" s="528"/>
      <c r="C114" s="529"/>
    </row>
    <row r="115" spans="1:3" s="468" customFormat="1" ht="13.5" thickBot="1">
      <c r="A115" s="533"/>
      <c r="B115" s="534" t="s">
        <v>609</v>
      </c>
      <c r="C115" s="535">
        <f>SUM(C113+C109+C100+C73+C105)</f>
        <v>16425461</v>
      </c>
    </row>
    <row r="116" spans="1:3" s="468" customFormat="1" ht="12">
      <c r="A116" s="536"/>
      <c r="B116" s="537"/>
      <c r="C116" s="538"/>
    </row>
    <row r="117" spans="1:3" s="468" customFormat="1" ht="12.75">
      <c r="A117" s="496"/>
      <c r="B117" s="473" t="s">
        <v>391</v>
      </c>
      <c r="C117" s="482"/>
    </row>
    <row r="118" spans="1:3" s="468" customFormat="1" ht="12.75">
      <c r="A118" s="503"/>
      <c r="B118" s="473"/>
      <c r="C118" s="529"/>
    </row>
    <row r="119" spans="1:3" s="468" customFormat="1" ht="12">
      <c r="A119" s="496">
        <v>1230</v>
      </c>
      <c r="B119" s="492" t="s">
        <v>517</v>
      </c>
      <c r="C119" s="477">
        <f>SUM(C120)</f>
        <v>7700</v>
      </c>
    </row>
    <row r="120" spans="1:3" s="468" customFormat="1" ht="12">
      <c r="A120" s="481">
        <v>1231</v>
      </c>
      <c r="B120" s="485" t="s">
        <v>610</v>
      </c>
      <c r="C120" s="481">
        <v>7700</v>
      </c>
    </row>
    <row r="121" spans="1:3" s="468" customFormat="1" ht="12">
      <c r="A121" s="496">
        <v>1240</v>
      </c>
      <c r="B121" s="492" t="s">
        <v>611</v>
      </c>
      <c r="C121" s="496">
        <v>4000</v>
      </c>
    </row>
    <row r="122" spans="1:3" s="468" customFormat="1" ht="12">
      <c r="A122" s="496">
        <v>1250</v>
      </c>
      <c r="B122" s="492" t="s">
        <v>384</v>
      </c>
      <c r="C122" s="496">
        <v>3500</v>
      </c>
    </row>
    <row r="123" spans="1:3" s="468" customFormat="1" ht="12">
      <c r="A123" s="498">
        <v>1260</v>
      </c>
      <c r="B123" s="499" t="s">
        <v>519</v>
      </c>
      <c r="C123" s="498"/>
    </row>
    <row r="124" spans="1:3" s="468" customFormat="1" ht="12.75" thickBot="1">
      <c r="A124" s="505">
        <v>1270</v>
      </c>
      <c r="B124" s="506" t="s">
        <v>612</v>
      </c>
      <c r="C124" s="505"/>
    </row>
    <row r="125" spans="1:3" s="468" customFormat="1" ht="12.75" thickBot="1">
      <c r="A125" s="539"/>
      <c r="B125" s="525" t="s">
        <v>521</v>
      </c>
      <c r="C125" s="540">
        <f>SUM(C119+C121+C122)</f>
        <v>15200</v>
      </c>
    </row>
    <row r="126" spans="1:3" s="468" customFormat="1" ht="12">
      <c r="A126" s="498"/>
      <c r="B126" s="499"/>
      <c r="C126" s="498"/>
    </row>
    <row r="127" spans="1:3" s="468" customFormat="1" ht="12">
      <c r="A127" s="498">
        <v>1281</v>
      </c>
      <c r="B127" s="499" t="s">
        <v>591</v>
      </c>
      <c r="C127" s="498"/>
    </row>
    <row r="128" spans="1:3" s="468" customFormat="1" ht="12.75" thickBot="1">
      <c r="A128" s="505">
        <v>1282</v>
      </c>
      <c r="B128" s="506" t="s">
        <v>592</v>
      </c>
      <c r="C128" s="505">
        <v>2003094</v>
      </c>
    </row>
    <row r="129" spans="1:3" s="468" customFormat="1" ht="12.75" thickBot="1">
      <c r="A129" s="541"/>
      <c r="B129" s="509" t="s">
        <v>613</v>
      </c>
      <c r="C129" s="510">
        <f>SUM(C128)</f>
        <v>2003094</v>
      </c>
    </row>
    <row r="130" spans="1:3" s="468" customFormat="1" ht="12.75" thickBot="1">
      <c r="A130" s="542"/>
      <c r="B130" s="543"/>
      <c r="C130" s="542"/>
    </row>
    <row r="131" spans="1:3" s="468" customFormat="1" ht="13.5" thickBot="1">
      <c r="A131" s="542"/>
      <c r="B131" s="544" t="s">
        <v>526</v>
      </c>
      <c r="C131" s="545">
        <f>SUM(C129+C125)</f>
        <v>2018294</v>
      </c>
    </row>
    <row r="132" spans="1:3" s="468" customFormat="1" ht="12.75" thickBot="1">
      <c r="A132" s="522"/>
      <c r="B132" s="494"/>
      <c r="C132" s="510"/>
    </row>
    <row r="133" spans="1:3" s="468" customFormat="1" ht="13.5" thickBot="1">
      <c r="A133" s="522"/>
      <c r="B133" s="526" t="s">
        <v>605</v>
      </c>
      <c r="C133" s="510"/>
    </row>
    <row r="134" spans="1:3" s="468" customFormat="1" ht="12.75">
      <c r="A134" s="527"/>
      <c r="B134" s="574"/>
      <c r="C134" s="538"/>
    </row>
    <row r="135" spans="1:3" s="468" customFormat="1" ht="12">
      <c r="A135" s="501"/>
      <c r="B135" s="573" t="s">
        <v>630</v>
      </c>
      <c r="C135" s="529"/>
    </row>
    <row r="136" spans="1:3" s="468" customFormat="1" ht="12.75" thickBot="1">
      <c r="A136" s="520">
        <v>1291</v>
      </c>
      <c r="B136" s="521" t="s">
        <v>614</v>
      </c>
      <c r="C136" s="505">
        <v>25000</v>
      </c>
    </row>
    <row r="137" spans="1:3" s="468" customFormat="1" ht="12.75" thickBot="1">
      <c r="A137" s="546"/>
      <c r="B137" s="525" t="s">
        <v>248</v>
      </c>
      <c r="C137" s="540">
        <f>SUM(C136)</f>
        <v>25000</v>
      </c>
    </row>
    <row r="138" spans="1:3" s="468" customFormat="1" ht="12.75" thickBot="1">
      <c r="A138" s="501"/>
      <c r="B138" s="519"/>
      <c r="C138" s="503"/>
    </row>
    <row r="139" spans="1:3" s="468" customFormat="1" ht="13.5" thickBot="1">
      <c r="A139" s="533"/>
      <c r="B139" s="534" t="s">
        <v>615</v>
      </c>
      <c r="C139" s="535">
        <f>SUM(C133+C131+C137)</f>
        <v>2043294</v>
      </c>
    </row>
    <row r="140" spans="1:3" s="468" customFormat="1" ht="12">
      <c r="A140" s="632"/>
      <c r="B140" s="633"/>
      <c r="C140" s="634"/>
    </row>
    <row r="141" spans="1:3" s="468" customFormat="1" ht="12">
      <c r="A141" s="635"/>
      <c r="B141" s="636"/>
      <c r="C141" s="637"/>
    </row>
    <row r="142" spans="1:3" s="468" customFormat="1" ht="12.75" thickBot="1">
      <c r="A142" s="635"/>
      <c r="B142" s="636"/>
      <c r="C142" s="637"/>
    </row>
    <row r="143" spans="1:3" s="468" customFormat="1" ht="12.75">
      <c r="A143" s="536"/>
      <c r="B143" s="689" t="s">
        <v>444</v>
      </c>
      <c r="C143" s="538"/>
    </row>
    <row r="144" spans="1:3" s="468" customFormat="1" ht="12.75">
      <c r="A144" s="496"/>
      <c r="B144" s="473"/>
      <c r="C144" s="482"/>
    </row>
    <row r="145" spans="1:3" s="468" customFormat="1" ht="13.5" thickBot="1">
      <c r="A145" s="505">
        <v>1301</v>
      </c>
      <c r="B145" s="547" t="s">
        <v>616</v>
      </c>
      <c r="C145" s="548"/>
    </row>
    <row r="146" spans="1:3" s="468" customFormat="1" ht="12.75" thickBot="1">
      <c r="A146" s="541"/>
      <c r="B146" s="494" t="s">
        <v>521</v>
      </c>
      <c r="C146" s="510"/>
    </row>
    <row r="147" spans="1:3" s="468" customFormat="1" ht="12.75">
      <c r="A147" s="498"/>
      <c r="B147" s="549"/>
      <c r="C147" s="487"/>
    </row>
    <row r="148" spans="1:3" s="468" customFormat="1" ht="13.5" thickBot="1">
      <c r="A148" s="505">
        <v>1311</v>
      </c>
      <c r="B148" s="547" t="s">
        <v>592</v>
      </c>
      <c r="C148" s="505">
        <v>226527</v>
      </c>
    </row>
    <row r="149" spans="1:3" s="468" customFormat="1" ht="13.5" thickBot="1">
      <c r="A149" s="541"/>
      <c r="B149" s="526" t="s">
        <v>593</v>
      </c>
      <c r="C149" s="510">
        <f>SUM(C148)</f>
        <v>226527</v>
      </c>
    </row>
    <row r="150" spans="1:3" s="468" customFormat="1" ht="13.5" thickBot="1">
      <c r="A150" s="541"/>
      <c r="B150" s="526"/>
      <c r="C150" s="510"/>
    </row>
    <row r="151" spans="1:3" s="468" customFormat="1" ht="13.5" thickBot="1">
      <c r="A151" s="541"/>
      <c r="B151" s="526" t="s">
        <v>526</v>
      </c>
      <c r="C151" s="510">
        <f>SUM(C149)</f>
        <v>226527</v>
      </c>
    </row>
    <row r="152" spans="1:3" s="468" customFormat="1" ht="13.5" thickBot="1">
      <c r="A152" s="498"/>
      <c r="B152" s="549"/>
      <c r="C152" s="487"/>
    </row>
    <row r="153" spans="1:3" s="468" customFormat="1" ht="13.5" thickBot="1">
      <c r="A153" s="533"/>
      <c r="B153" s="534" t="s">
        <v>617</v>
      </c>
      <c r="C153" s="535">
        <f>SUM(C151)</f>
        <v>226527</v>
      </c>
    </row>
    <row r="154" spans="1:3" s="553" customFormat="1" ht="13.5" customHeight="1">
      <c r="A154" s="550"/>
      <c r="B154" s="551"/>
      <c r="C154" s="552"/>
    </row>
    <row r="155" spans="1:3" s="553" customFormat="1" ht="12.75">
      <c r="A155" s="554"/>
      <c r="B155" s="473" t="s">
        <v>393</v>
      </c>
      <c r="C155" s="555"/>
    </row>
    <row r="156" spans="1:3" s="553" customFormat="1" ht="12.75">
      <c r="A156" s="554"/>
      <c r="B156" s="473"/>
      <c r="C156" s="555"/>
    </row>
    <row r="157" spans="1:3" s="468" customFormat="1" ht="12">
      <c r="A157" s="496">
        <v>1330</v>
      </c>
      <c r="B157" s="492" t="s">
        <v>517</v>
      </c>
      <c r="C157" s="556">
        <f>SUM('2.mell'!C910)</f>
        <v>62720</v>
      </c>
    </row>
    <row r="158" spans="1:3" s="468" customFormat="1" ht="12">
      <c r="A158" s="496">
        <v>1335</v>
      </c>
      <c r="B158" s="492" t="s">
        <v>384</v>
      </c>
      <c r="C158" s="556">
        <f>SUM('2.mell'!C911)</f>
        <v>36108</v>
      </c>
    </row>
    <row r="159" spans="1:3" s="468" customFormat="1" ht="12">
      <c r="A159" s="496">
        <v>1340</v>
      </c>
      <c r="B159" s="492" t="s">
        <v>518</v>
      </c>
      <c r="C159" s="556">
        <f>SUM('2.mell'!C912)</f>
        <v>35332</v>
      </c>
    </row>
    <row r="160" spans="1:3" s="468" customFormat="1" ht="12">
      <c r="A160" s="496">
        <v>1350</v>
      </c>
      <c r="B160" s="492" t="s">
        <v>618</v>
      </c>
      <c r="C160" s="556">
        <f>SUM('2.mell'!C913)</f>
        <v>262093</v>
      </c>
    </row>
    <row r="161" spans="1:3" s="468" customFormat="1" ht="12">
      <c r="A161" s="496">
        <v>1370</v>
      </c>
      <c r="B161" s="492" t="s">
        <v>519</v>
      </c>
      <c r="C161" s="556">
        <f>SUM('2.mell'!C914)</f>
        <v>76523</v>
      </c>
    </row>
    <row r="162" spans="1:3" s="468" customFormat="1" ht="12.75" thickBot="1">
      <c r="A162" s="505">
        <v>1380</v>
      </c>
      <c r="B162" s="506" t="s">
        <v>520</v>
      </c>
      <c r="C162" s="556">
        <f>SUM('2.mell'!C915)</f>
        <v>0</v>
      </c>
    </row>
    <row r="163" spans="1:3" s="468" customFormat="1" ht="12.75" thickBot="1">
      <c r="A163" s="524"/>
      <c r="B163" s="525" t="s">
        <v>196</v>
      </c>
      <c r="C163" s="557">
        <f>SUM(C157:C162)</f>
        <v>472776</v>
      </c>
    </row>
    <row r="164" spans="1:3" s="468" customFormat="1" ht="12">
      <c r="A164" s="558"/>
      <c r="B164" s="519"/>
      <c r="C164" s="555"/>
    </row>
    <row r="165" spans="1:3" s="468" customFormat="1" ht="12">
      <c r="A165" s="496">
        <v>1411</v>
      </c>
      <c r="B165" s="476" t="s">
        <v>592</v>
      </c>
      <c r="C165" s="556">
        <f>SUM('2.mell'!C917)</f>
        <v>4515830</v>
      </c>
    </row>
    <row r="166" spans="1:3" s="468" customFormat="1" ht="12">
      <c r="A166" s="496">
        <v>1412</v>
      </c>
      <c r="B166" s="559" t="s">
        <v>522</v>
      </c>
      <c r="C166" s="556">
        <f>SUM('2.mell'!C918)</f>
        <v>229992</v>
      </c>
    </row>
    <row r="167" spans="1:3" s="468" customFormat="1" ht="12.75" thickBot="1">
      <c r="A167" s="505">
        <v>1413</v>
      </c>
      <c r="B167" s="560" t="s">
        <v>523</v>
      </c>
      <c r="C167" s="556">
        <f>SUM('2.mell'!C919)</f>
        <v>47100</v>
      </c>
    </row>
    <row r="168" spans="1:3" s="468" customFormat="1" ht="12.75" thickBot="1">
      <c r="A168" s="524"/>
      <c r="B168" s="494" t="s">
        <v>619</v>
      </c>
      <c r="C168" s="557">
        <f>SUM(C165:C167)</f>
        <v>4792922</v>
      </c>
    </row>
    <row r="169" spans="1:3" s="468" customFormat="1" ht="12.75" thickBot="1">
      <c r="A169" s="495"/>
      <c r="B169" s="494"/>
      <c r="C169" s="557"/>
    </row>
    <row r="170" spans="1:3" s="468" customFormat="1" ht="12.75" thickBot="1">
      <c r="A170" s="495"/>
      <c r="B170" s="494" t="s">
        <v>620</v>
      </c>
      <c r="C170" s="557"/>
    </row>
    <row r="171" spans="1:3" s="468" customFormat="1" ht="12.75" thickBot="1">
      <c r="A171" s="495"/>
      <c r="B171" s="494"/>
      <c r="C171" s="557"/>
    </row>
    <row r="172" spans="1:3" s="468" customFormat="1" ht="12.75" thickBot="1">
      <c r="A172" s="495"/>
      <c r="B172" s="494" t="s">
        <v>628</v>
      </c>
      <c r="C172" s="557"/>
    </row>
    <row r="173" spans="1:3" s="468" customFormat="1" ht="12.75" thickBot="1">
      <c r="A173" s="495"/>
      <c r="B173" s="494"/>
      <c r="C173" s="557"/>
    </row>
    <row r="174" spans="1:3" s="468" customFormat="1" ht="12.75" thickBot="1">
      <c r="A174" s="495"/>
      <c r="B174" s="494"/>
      <c r="C174" s="557"/>
    </row>
    <row r="175" spans="1:3" s="468" customFormat="1" ht="12.75" thickBot="1">
      <c r="A175" s="495"/>
      <c r="B175" s="494" t="s">
        <v>526</v>
      </c>
      <c r="C175" s="557">
        <f>SUM(C168+C170+C163)</f>
        <v>5265698</v>
      </c>
    </row>
    <row r="176" spans="1:3" s="468" customFormat="1" ht="12.75" thickBot="1">
      <c r="A176" s="495"/>
      <c r="B176" s="494"/>
      <c r="C176" s="557"/>
    </row>
    <row r="177" spans="1:3" s="468" customFormat="1" ht="12.75" thickBot="1">
      <c r="A177" s="495"/>
      <c r="B177" s="494" t="s">
        <v>539</v>
      </c>
      <c r="C177" s="557"/>
    </row>
    <row r="178" spans="1:3" s="468" customFormat="1" ht="12">
      <c r="A178" s="561"/>
      <c r="B178" s="562"/>
      <c r="C178" s="563"/>
    </row>
    <row r="179" spans="1:3" s="468" customFormat="1" ht="12">
      <c r="A179" s="498">
        <v>1441</v>
      </c>
      <c r="B179" s="504" t="s">
        <v>506</v>
      </c>
      <c r="C179" s="555"/>
    </row>
    <row r="180" spans="1:3" s="468" customFormat="1" ht="12.75" thickBot="1">
      <c r="A180" s="539">
        <v>1442</v>
      </c>
      <c r="B180" s="564" t="s">
        <v>507</v>
      </c>
      <c r="C180" s="565"/>
    </row>
    <row r="181" spans="1:3" s="468" customFormat="1" ht="13.5" thickBot="1">
      <c r="A181" s="495"/>
      <c r="B181" s="531" t="s">
        <v>681</v>
      </c>
      <c r="C181" s="565"/>
    </row>
    <row r="182" spans="1:3" s="468" customFormat="1" ht="12.75" thickBot="1">
      <c r="A182" s="495"/>
      <c r="B182" s="494"/>
      <c r="C182" s="557"/>
    </row>
    <row r="183" spans="1:3" s="553" customFormat="1" ht="13.5" thickBot="1">
      <c r="A183" s="533"/>
      <c r="B183" s="534" t="s">
        <v>621</v>
      </c>
      <c r="C183" s="535">
        <f>SUM(C175+C177+C181)</f>
        <v>5265698</v>
      </c>
    </row>
    <row r="184" spans="1:3" s="468" customFormat="1" ht="12.75" customHeight="1">
      <c r="A184" s="638"/>
      <c r="B184" s="639"/>
      <c r="C184" s="638"/>
    </row>
    <row r="185" spans="1:3" s="468" customFormat="1" ht="12.75" customHeight="1">
      <c r="A185" s="640"/>
      <c r="B185" s="641"/>
      <c r="C185" s="640"/>
    </row>
    <row r="186" spans="1:3" s="468" customFormat="1" ht="12.75" customHeight="1">
      <c r="A186" s="640"/>
      <c r="B186" s="641"/>
      <c r="C186" s="640"/>
    </row>
    <row r="187" spans="1:3" s="468" customFormat="1" ht="12.75" customHeight="1">
      <c r="A187" s="640"/>
      <c r="B187" s="641"/>
      <c r="C187" s="640"/>
    </row>
    <row r="188" spans="1:3" s="553" customFormat="1" ht="12.75">
      <c r="A188" s="554"/>
      <c r="B188" s="473" t="s">
        <v>622</v>
      </c>
      <c r="C188" s="477"/>
    </row>
    <row r="189" spans="1:3" ht="6.75" customHeight="1">
      <c r="A189" s="475"/>
      <c r="B189" s="476"/>
      <c r="C189" s="477"/>
    </row>
    <row r="190" spans="1:3" s="468" customFormat="1" ht="12">
      <c r="A190" s="496">
        <v>1511</v>
      </c>
      <c r="B190" s="492" t="s">
        <v>517</v>
      </c>
      <c r="C190" s="496">
        <f>SUM(C157+C119+C10)</f>
        <v>832116</v>
      </c>
    </row>
    <row r="191" spans="1:3" s="468" customFormat="1" ht="12">
      <c r="A191" s="496">
        <v>1512</v>
      </c>
      <c r="B191" s="492" t="s">
        <v>384</v>
      </c>
      <c r="C191" s="496">
        <f>SUM(C158+C122+C17)</f>
        <v>261817</v>
      </c>
    </row>
    <row r="192" spans="1:3" s="468" customFormat="1" ht="12">
      <c r="A192" s="496">
        <v>1513</v>
      </c>
      <c r="B192" s="492" t="s">
        <v>518</v>
      </c>
      <c r="C192" s="496">
        <f>SUM(C159+C121+C21)</f>
        <v>54332</v>
      </c>
    </row>
    <row r="193" spans="1:3" s="468" customFormat="1" ht="12">
      <c r="A193" s="496">
        <v>1514</v>
      </c>
      <c r="B193" s="492" t="s">
        <v>618</v>
      </c>
      <c r="C193" s="496">
        <f>SUM(C160)</f>
        <v>262093</v>
      </c>
    </row>
    <row r="194" spans="1:3" s="468" customFormat="1" ht="12">
      <c r="A194" s="496">
        <v>1516</v>
      </c>
      <c r="B194" s="492" t="s">
        <v>519</v>
      </c>
      <c r="C194" s="496">
        <f>SUM(C161+C123+C23)</f>
        <v>1140609</v>
      </c>
    </row>
    <row r="195" spans="1:3" s="468" customFormat="1" ht="12.75" thickBot="1">
      <c r="A195" s="503">
        <v>1517</v>
      </c>
      <c r="B195" s="506" t="s">
        <v>520</v>
      </c>
      <c r="C195" s="539">
        <f>SUM(C162+C124+C29)</f>
        <v>30000</v>
      </c>
    </row>
    <row r="196" spans="1:3" s="468" customFormat="1" ht="12.75" thickBot="1">
      <c r="A196" s="495">
        <v>1510</v>
      </c>
      <c r="B196" s="494" t="s">
        <v>196</v>
      </c>
      <c r="C196" s="495">
        <f>SUM(C190:C195)</f>
        <v>2580967</v>
      </c>
    </row>
    <row r="197" spans="1:3" s="468" customFormat="1" ht="12">
      <c r="A197" s="498">
        <v>1521</v>
      </c>
      <c r="B197" s="499" t="s">
        <v>581</v>
      </c>
      <c r="C197" s="498">
        <f>SUM(C33)</f>
        <v>6231843</v>
      </c>
    </row>
    <row r="198" spans="1:3" s="468" customFormat="1" ht="12">
      <c r="A198" s="496">
        <v>1522</v>
      </c>
      <c r="B198" s="492" t="s">
        <v>392</v>
      </c>
      <c r="C198" s="496">
        <f>SUM(C40)</f>
        <v>636680</v>
      </c>
    </row>
    <row r="199" spans="1:3" s="468" customFormat="1" ht="12">
      <c r="A199" s="496">
        <v>1523</v>
      </c>
      <c r="B199" s="492" t="s">
        <v>583</v>
      </c>
      <c r="C199" s="496">
        <f>SUM(C48)</f>
        <v>381042</v>
      </c>
    </row>
    <row r="200" spans="1:3" s="468" customFormat="1" ht="12">
      <c r="A200" s="498">
        <v>1524</v>
      </c>
      <c r="B200" s="492" t="s">
        <v>656</v>
      </c>
      <c r="C200" s="496">
        <f>SUM(C43)</f>
        <v>1021000</v>
      </c>
    </row>
    <row r="201" spans="1:3" s="468" customFormat="1" ht="12.75" thickBot="1">
      <c r="A201" s="539">
        <v>1525</v>
      </c>
      <c r="B201" s="566" t="s">
        <v>589</v>
      </c>
      <c r="C201" s="539">
        <f>SUM(C56)</f>
        <v>8428</v>
      </c>
    </row>
    <row r="202" spans="1:3" s="468" customFormat="1" ht="12.75" thickBot="1">
      <c r="A202" s="495">
        <v>1520</v>
      </c>
      <c r="B202" s="494" t="s">
        <v>682</v>
      </c>
      <c r="C202" s="495">
        <f>SUM(C197:C201)</f>
        <v>8278993</v>
      </c>
    </row>
    <row r="203" spans="1:3" s="468" customFormat="1" ht="12.75" thickBot="1">
      <c r="A203" s="541">
        <v>1531</v>
      </c>
      <c r="B203" s="515" t="s">
        <v>591</v>
      </c>
      <c r="C203" s="541">
        <f>SUM(C60+C61)</f>
        <v>2031075</v>
      </c>
    </row>
    <row r="204" spans="1:3" s="468" customFormat="1" ht="12.75" thickBot="1">
      <c r="A204" s="495">
        <v>1530</v>
      </c>
      <c r="B204" s="525" t="s">
        <v>593</v>
      </c>
      <c r="C204" s="495">
        <f>SUM(C203)</f>
        <v>2031075</v>
      </c>
    </row>
    <row r="205" spans="1:3" s="468" customFormat="1" ht="12.75" thickBot="1">
      <c r="A205" s="495">
        <v>1540</v>
      </c>
      <c r="B205" s="514" t="s">
        <v>596</v>
      </c>
      <c r="C205" s="495">
        <f>SUM(C170+C67)</f>
        <v>1400</v>
      </c>
    </row>
    <row r="206" spans="1:3" s="468" customFormat="1" ht="12.75" thickBot="1">
      <c r="A206" s="524">
        <v>1550</v>
      </c>
      <c r="B206" s="514" t="s">
        <v>627</v>
      </c>
      <c r="C206" s="524"/>
    </row>
    <row r="207" spans="1:3" s="468" customFormat="1" ht="12.75" thickBot="1">
      <c r="A207" s="524">
        <v>1560</v>
      </c>
      <c r="B207" s="514" t="s">
        <v>628</v>
      </c>
      <c r="C207" s="524"/>
    </row>
    <row r="208" spans="1:3" s="468" customFormat="1" ht="12.75" thickBot="1">
      <c r="A208" s="524"/>
      <c r="B208" s="514" t="s">
        <v>526</v>
      </c>
      <c r="C208" s="524">
        <f>SUM(C205+C202+C196+C204)</f>
        <v>12892435</v>
      </c>
    </row>
    <row r="209" spans="1:3" s="468" customFormat="1" ht="12">
      <c r="A209" s="498">
        <v>1571</v>
      </c>
      <c r="B209" s="499" t="s">
        <v>598</v>
      </c>
      <c r="C209" s="498">
        <f>SUM(C75)</f>
        <v>1160000</v>
      </c>
    </row>
    <row r="210" spans="1:3" s="468" customFormat="1" ht="12.75" thickBot="1">
      <c r="A210" s="505">
        <v>1572</v>
      </c>
      <c r="B210" s="492" t="s">
        <v>677</v>
      </c>
      <c r="C210" s="505">
        <f>SUM(C80)</f>
        <v>250000</v>
      </c>
    </row>
    <row r="211" spans="1:3" s="468" customFormat="1" ht="12.75" thickBot="1">
      <c r="A211" s="495">
        <v>1570</v>
      </c>
      <c r="B211" s="494" t="s">
        <v>599</v>
      </c>
      <c r="C211" s="495">
        <f>SUM(C209:C210)</f>
        <v>1410000</v>
      </c>
    </row>
    <row r="212" spans="1:3" s="468" customFormat="1" ht="12">
      <c r="A212" s="536">
        <v>1581</v>
      </c>
      <c r="B212" s="537" t="s">
        <v>600</v>
      </c>
      <c r="C212" s="498">
        <f>SUM(C84)</f>
        <v>363209</v>
      </c>
    </row>
    <row r="213" spans="1:3" s="468" customFormat="1" ht="12">
      <c r="A213" s="496">
        <v>1582</v>
      </c>
      <c r="B213" s="492" t="s">
        <v>601</v>
      </c>
      <c r="C213" s="496">
        <f>SUM(C88)</f>
        <v>60000</v>
      </c>
    </row>
    <row r="214" spans="1:3" s="468" customFormat="1" ht="12.75" thickBot="1">
      <c r="A214" s="505">
        <v>1583</v>
      </c>
      <c r="B214" s="518" t="s">
        <v>602</v>
      </c>
      <c r="C214" s="505">
        <f>SUM(C90)</f>
        <v>877793</v>
      </c>
    </row>
    <row r="215" spans="1:3" s="468" customFormat="1" ht="12.75" thickBot="1">
      <c r="A215" s="495">
        <v>1580</v>
      </c>
      <c r="B215" s="509" t="s">
        <v>603</v>
      </c>
      <c r="C215" s="495">
        <f>SUM(C212:C214)</f>
        <v>1301002</v>
      </c>
    </row>
    <row r="216" spans="1:3" s="468" customFormat="1" ht="12.75" thickBot="1">
      <c r="A216" s="495">
        <v>1590</v>
      </c>
      <c r="B216" s="525" t="s">
        <v>642</v>
      </c>
      <c r="C216" s="495">
        <f>SUM(C96)</f>
        <v>0</v>
      </c>
    </row>
    <row r="217" spans="1:3" s="468" customFormat="1" ht="12.75" thickBot="1">
      <c r="A217" s="495">
        <v>1600</v>
      </c>
      <c r="B217" s="525" t="s">
        <v>680</v>
      </c>
      <c r="C217" s="524"/>
    </row>
    <row r="218" spans="1:3" s="468" customFormat="1" ht="13.5" thickBot="1">
      <c r="A218" s="495"/>
      <c r="B218" s="526" t="s">
        <v>539</v>
      </c>
      <c r="C218" s="524">
        <f>SUM(C216+C215+C211)</f>
        <v>2711002</v>
      </c>
    </row>
    <row r="219" spans="1:3" s="468" customFormat="1" ht="12.75">
      <c r="A219" s="536">
        <v>1611</v>
      </c>
      <c r="B219" s="575" t="s">
        <v>631</v>
      </c>
      <c r="C219" s="561"/>
    </row>
    <row r="220" spans="1:3" s="468" customFormat="1" ht="13.5" thickBot="1">
      <c r="A220" s="505">
        <v>1612</v>
      </c>
      <c r="B220" s="547" t="s">
        <v>632</v>
      </c>
      <c r="C220" s="505">
        <f>SUM(C136+C104)</f>
        <v>65000</v>
      </c>
    </row>
    <row r="221" spans="1:3" s="468" customFormat="1" ht="12.75" thickBot="1">
      <c r="A221" s="495">
        <v>1610</v>
      </c>
      <c r="B221" s="494" t="s">
        <v>248</v>
      </c>
      <c r="C221" s="495">
        <f>SUM(C220)</f>
        <v>65000</v>
      </c>
    </row>
    <row r="222" spans="1:3" s="468" customFormat="1" ht="15.75" thickBot="1">
      <c r="A222" s="495"/>
      <c r="B222" s="684" t="s">
        <v>743</v>
      </c>
      <c r="C222" s="495">
        <f>SUM(C221+C218+C208)</f>
        <v>15668437</v>
      </c>
    </row>
    <row r="223" spans="1:3" s="468" customFormat="1" ht="12">
      <c r="A223" s="498">
        <v>1621</v>
      </c>
      <c r="B223" s="504" t="s">
        <v>506</v>
      </c>
      <c r="C223" s="488">
        <f>SUM(C179+C107)</f>
        <v>0</v>
      </c>
    </row>
    <row r="224" spans="1:3" s="468" customFormat="1" ht="12.75" thickBot="1">
      <c r="A224" s="505">
        <v>1622</v>
      </c>
      <c r="B224" s="564" t="s">
        <v>507</v>
      </c>
      <c r="C224" s="498">
        <f>SUM(C180+C108)</f>
        <v>400000</v>
      </c>
    </row>
    <row r="225" spans="1:3" s="468" customFormat="1" ht="13.5" thickBot="1">
      <c r="A225" s="524">
        <v>1620</v>
      </c>
      <c r="B225" s="526" t="s">
        <v>623</v>
      </c>
      <c r="C225" s="495">
        <f>SUM(C223:C224)</f>
        <v>400000</v>
      </c>
    </row>
    <row r="226" spans="1:3" s="468" customFormat="1" ht="12">
      <c r="A226" s="498">
        <v>1631</v>
      </c>
      <c r="B226" s="499" t="s">
        <v>607</v>
      </c>
      <c r="C226" s="498">
        <f>SUM(C111)</f>
        <v>870000</v>
      </c>
    </row>
    <row r="227" spans="1:3" s="468" customFormat="1" ht="12">
      <c r="A227" s="503"/>
      <c r="B227" s="681" t="s">
        <v>741</v>
      </c>
      <c r="C227" s="503"/>
    </row>
    <row r="228" spans="1:3" s="468" customFormat="1" ht="12.75" thickBot="1">
      <c r="A228" s="505">
        <v>1632</v>
      </c>
      <c r="B228" s="506" t="s">
        <v>503</v>
      </c>
      <c r="C228" s="523"/>
    </row>
    <row r="229" spans="1:3" s="468" customFormat="1" ht="13.5" thickBot="1">
      <c r="A229" s="524">
        <v>1630</v>
      </c>
      <c r="B229" s="532" t="s">
        <v>608</v>
      </c>
      <c r="C229" s="524">
        <f>SUM(C226:C228)</f>
        <v>870000</v>
      </c>
    </row>
    <row r="230" spans="1:3" s="553" customFormat="1" ht="13.5" thickBot="1">
      <c r="A230" s="533"/>
      <c r="B230" s="534" t="s">
        <v>624</v>
      </c>
      <c r="C230" s="567">
        <f>SUM(C229+C225+C218+C208+C221)</f>
        <v>16938437</v>
      </c>
    </row>
    <row r="231" ht="12">
      <c r="C231" s="569"/>
    </row>
    <row r="232" ht="12">
      <c r="C232" s="569"/>
    </row>
    <row r="233" ht="12">
      <c r="C233" s="569"/>
    </row>
  </sheetData>
  <mergeCells count="5">
    <mergeCell ref="A1:D1"/>
    <mergeCell ref="A2:D2"/>
    <mergeCell ref="B5:B6"/>
    <mergeCell ref="A5:A6"/>
    <mergeCell ref="C5:C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79"/>
  <sheetViews>
    <sheetView showZeros="0" workbookViewId="0" topLeftCell="A143">
      <selection activeCell="B169" sqref="B169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16384" width="9.125" style="27" customWidth="1"/>
  </cols>
  <sheetData>
    <row r="1" spans="1:3" ht="12.75">
      <c r="A1" s="700" t="s">
        <v>253</v>
      </c>
      <c r="B1" s="700"/>
      <c r="C1" s="701"/>
    </row>
    <row r="2" spans="1:3" ht="12.75">
      <c r="A2" s="700" t="s">
        <v>29</v>
      </c>
      <c r="B2" s="700"/>
      <c r="C2" s="701"/>
    </row>
    <row r="3" spans="1:3" ht="12.75">
      <c r="A3" s="276"/>
      <c r="B3" s="276"/>
      <c r="C3" s="143"/>
    </row>
    <row r="4" spans="1:3" ht="12" customHeight="1">
      <c r="A4" s="212"/>
      <c r="B4" s="211"/>
      <c r="C4" s="181" t="s">
        <v>221</v>
      </c>
    </row>
    <row r="5" spans="1:3" s="29" customFormat="1" ht="12">
      <c r="A5" s="229"/>
      <c r="B5" s="28"/>
      <c r="C5" s="208" t="s">
        <v>83</v>
      </c>
    </row>
    <row r="6" spans="1:3" s="29" customFormat="1" ht="12">
      <c r="A6" s="3" t="s">
        <v>241</v>
      </c>
      <c r="B6" s="3" t="s">
        <v>174</v>
      </c>
      <c r="C6" s="15" t="s">
        <v>84</v>
      </c>
    </row>
    <row r="7" spans="1:3" s="29" customFormat="1" ht="12.75" thickBot="1">
      <c r="A7" s="30"/>
      <c r="B7" s="30"/>
      <c r="C7" s="15"/>
    </row>
    <row r="8" spans="1:3" ht="12">
      <c r="A8" s="4" t="s">
        <v>175</v>
      </c>
      <c r="B8" s="5" t="s">
        <v>176</v>
      </c>
      <c r="C8" s="96" t="s">
        <v>177</v>
      </c>
    </row>
    <row r="9" spans="1:3" ht="15" customHeight="1">
      <c r="A9" s="4"/>
      <c r="B9" s="391" t="s">
        <v>254</v>
      </c>
      <c r="C9" s="10"/>
    </row>
    <row r="10" spans="1:3" ht="12">
      <c r="A10" s="4"/>
      <c r="B10" s="251"/>
      <c r="C10" s="10"/>
    </row>
    <row r="11" spans="1:3" ht="12">
      <c r="A11" s="6">
        <v>1710</v>
      </c>
      <c r="B11" s="6" t="s">
        <v>498</v>
      </c>
      <c r="C11" s="6">
        <f>SUM(C12+C13+C14+C15+C16+C17+C18)</f>
        <v>2003094</v>
      </c>
    </row>
    <row r="12" spans="1:3" ht="12">
      <c r="A12" s="10">
        <v>1711</v>
      </c>
      <c r="B12" s="10" t="s">
        <v>255</v>
      </c>
      <c r="C12" s="10">
        <f>SUM('3a.m.'!C80)</f>
        <v>1129374</v>
      </c>
    </row>
    <row r="13" spans="1:3" ht="12">
      <c r="A13" s="10">
        <v>1712</v>
      </c>
      <c r="B13" s="10" t="s">
        <v>12</v>
      </c>
      <c r="C13" s="10">
        <f>SUM('3a.m.'!C81)</f>
        <v>281357</v>
      </c>
    </row>
    <row r="14" spans="1:3" ht="12">
      <c r="A14" s="10">
        <v>1713</v>
      </c>
      <c r="B14" s="10" t="s">
        <v>13</v>
      </c>
      <c r="C14" s="10">
        <f>SUM('3a.m.'!C82)</f>
        <v>482121</v>
      </c>
    </row>
    <row r="15" spans="1:3" ht="12">
      <c r="A15" s="10">
        <v>1714</v>
      </c>
      <c r="B15" s="10" t="s">
        <v>277</v>
      </c>
      <c r="C15" s="10">
        <f>SUM('3a.m.'!C83)</f>
        <v>0</v>
      </c>
    </row>
    <row r="16" spans="1:3" ht="12">
      <c r="A16" s="10">
        <v>1715</v>
      </c>
      <c r="B16" s="10" t="s">
        <v>64</v>
      </c>
      <c r="C16" s="10">
        <f>SUM('3a.m.'!C84)</f>
        <v>0</v>
      </c>
    </row>
    <row r="17" spans="1:3" ht="12">
      <c r="A17" s="10">
        <v>1716</v>
      </c>
      <c r="B17" s="10" t="s">
        <v>18</v>
      </c>
      <c r="C17" s="10">
        <f>SUM('3a.m.'!C88)</f>
        <v>85242</v>
      </c>
    </row>
    <row r="18" spans="1:3" ht="12">
      <c r="A18" s="10">
        <v>1717</v>
      </c>
      <c r="B18" s="7" t="s">
        <v>256</v>
      </c>
      <c r="C18" s="10">
        <f>SUM('3a.m.'!C91)</f>
        <v>25000</v>
      </c>
    </row>
    <row r="19" spans="1:3" ht="9.75" customHeight="1">
      <c r="A19" s="10"/>
      <c r="B19" s="10"/>
      <c r="C19" s="10"/>
    </row>
    <row r="20" spans="1:3" ht="12">
      <c r="A20" s="174">
        <v>1720</v>
      </c>
      <c r="B20" s="174" t="s">
        <v>499</v>
      </c>
      <c r="C20" s="174">
        <f>SUM(C21)</f>
        <v>135000</v>
      </c>
    </row>
    <row r="21" spans="1:3" ht="12">
      <c r="A21" s="10">
        <v>1721</v>
      </c>
      <c r="B21" s="7" t="s">
        <v>17</v>
      </c>
      <c r="C21" s="10">
        <f>SUM('4.mell.'!C67)</f>
        <v>135000</v>
      </c>
    </row>
    <row r="22" spans="1:3" ht="9.75" customHeight="1">
      <c r="A22" s="10"/>
      <c r="B22" s="10"/>
      <c r="C22" s="10"/>
    </row>
    <row r="23" spans="1:3" ht="12">
      <c r="A23" s="174">
        <v>1730</v>
      </c>
      <c r="B23" s="174" t="s">
        <v>500</v>
      </c>
      <c r="C23" s="174">
        <f>SUM(C24)</f>
        <v>45000</v>
      </c>
    </row>
    <row r="24" spans="1:3" ht="12">
      <c r="A24" s="10">
        <v>1731</v>
      </c>
      <c r="B24" s="7" t="s">
        <v>18</v>
      </c>
      <c r="C24" s="10">
        <f>SUM('5.mell. '!C32)</f>
        <v>45000</v>
      </c>
    </row>
    <row r="25" spans="1:3" ht="8.25" customHeight="1">
      <c r="A25" s="10"/>
      <c r="B25" s="10"/>
      <c r="C25" s="10"/>
    </row>
    <row r="26" spans="1:3" ht="12.75">
      <c r="A26" s="10"/>
      <c r="B26" s="392" t="s">
        <v>466</v>
      </c>
      <c r="C26" s="10"/>
    </row>
    <row r="27" spans="1:3" ht="6.75" customHeight="1">
      <c r="A27" s="10"/>
      <c r="B27" s="10"/>
      <c r="C27" s="10"/>
    </row>
    <row r="28" spans="1:3" ht="12">
      <c r="A28" s="174">
        <v>1740</v>
      </c>
      <c r="B28" s="174" t="s">
        <v>27</v>
      </c>
      <c r="C28" s="174">
        <f>SUM(C29:C35)</f>
        <v>226527</v>
      </c>
    </row>
    <row r="29" spans="1:3" ht="12">
      <c r="A29" s="10">
        <v>1741</v>
      </c>
      <c r="B29" s="10" t="s">
        <v>255</v>
      </c>
      <c r="C29" s="10">
        <f>SUM('3b.m.'!C17)</f>
        <v>142952</v>
      </c>
    </row>
    <row r="30" spans="1:3" ht="12">
      <c r="A30" s="10">
        <v>1742</v>
      </c>
      <c r="B30" s="10" t="s">
        <v>12</v>
      </c>
      <c r="C30" s="10">
        <f>SUM('3b.m.'!C18)</f>
        <v>39849</v>
      </c>
    </row>
    <row r="31" spans="1:3" ht="12">
      <c r="A31" s="10">
        <v>1743</v>
      </c>
      <c r="B31" s="10" t="s">
        <v>13</v>
      </c>
      <c r="C31" s="10">
        <f>SUM('3b.m.'!C19)</f>
        <v>28726</v>
      </c>
    </row>
    <row r="32" spans="1:3" ht="12">
      <c r="A32" s="10">
        <v>1744</v>
      </c>
      <c r="B32" s="10" t="s">
        <v>277</v>
      </c>
      <c r="C32" s="10">
        <f>SUM('3b.m.'!C20)</f>
        <v>0</v>
      </c>
    </row>
    <row r="33" spans="1:3" ht="12">
      <c r="A33" s="10">
        <v>1745</v>
      </c>
      <c r="B33" s="10" t="s">
        <v>64</v>
      </c>
      <c r="C33" s="10">
        <f>SUM('3b.m.'!C21)</f>
        <v>0</v>
      </c>
    </row>
    <row r="34" spans="1:3" ht="12">
      <c r="A34" s="10">
        <v>1746</v>
      </c>
      <c r="B34" s="10" t="s">
        <v>18</v>
      </c>
      <c r="C34" s="10">
        <f>SUM('3b.m.'!C26)</f>
        <v>15000</v>
      </c>
    </row>
    <row r="35" spans="1:3" ht="12">
      <c r="A35" s="10">
        <v>1747</v>
      </c>
      <c r="B35" s="7" t="s">
        <v>256</v>
      </c>
      <c r="C35" s="10"/>
    </row>
    <row r="36" spans="1:3" ht="7.5" customHeight="1">
      <c r="A36" s="10"/>
      <c r="B36" s="10"/>
      <c r="C36" s="10"/>
    </row>
    <row r="37" spans="1:3" ht="12.75">
      <c r="A37" s="10"/>
      <c r="B37" s="392" t="s">
        <v>467</v>
      </c>
      <c r="C37" s="10"/>
    </row>
    <row r="38" spans="1:3" ht="7.5" customHeight="1">
      <c r="A38" s="4"/>
      <c r="B38" s="251"/>
      <c r="C38" s="10"/>
    </row>
    <row r="39" spans="1:3" ht="12">
      <c r="A39" s="11">
        <v>1750</v>
      </c>
      <c r="B39" s="11" t="s">
        <v>473</v>
      </c>
      <c r="C39" s="11">
        <f>SUM(C40:C48)</f>
        <v>4122259</v>
      </c>
    </row>
    <row r="40" spans="1:3" ht="12">
      <c r="A40" s="10">
        <v>1751</v>
      </c>
      <c r="B40" s="10" t="s">
        <v>255</v>
      </c>
      <c r="C40" s="10">
        <f>SUM('3c.m.'!C650)</f>
        <v>35172</v>
      </c>
    </row>
    <row r="41" spans="1:3" ht="12">
      <c r="A41" s="10">
        <v>1752</v>
      </c>
      <c r="B41" s="10" t="s">
        <v>12</v>
      </c>
      <c r="C41" s="10">
        <f>SUM('3c.m.'!C651)</f>
        <v>14220</v>
      </c>
    </row>
    <row r="42" spans="1:3" ht="12">
      <c r="A42" s="10">
        <v>1753</v>
      </c>
      <c r="B42" s="10" t="s">
        <v>13</v>
      </c>
      <c r="C42" s="10">
        <f>SUM('3c.m.'!C652)</f>
        <v>3226145</v>
      </c>
    </row>
    <row r="43" spans="1:3" ht="12">
      <c r="A43" s="10">
        <v>1754</v>
      </c>
      <c r="B43" s="10" t="s">
        <v>277</v>
      </c>
      <c r="C43" s="10">
        <f>SUM('3c.m.'!C653)</f>
        <v>170362</v>
      </c>
    </row>
    <row r="44" spans="1:3" ht="12">
      <c r="A44" s="10">
        <v>1755</v>
      </c>
      <c r="B44" s="10" t="s">
        <v>64</v>
      </c>
      <c r="C44" s="10">
        <f>SUM('3c.m.'!C654)</f>
        <v>3500</v>
      </c>
    </row>
    <row r="45" spans="1:3" ht="12">
      <c r="A45" s="10">
        <v>1756</v>
      </c>
      <c r="B45" s="10" t="s">
        <v>660</v>
      </c>
      <c r="C45" s="10">
        <f>SUM('3c.m.'!C655)</f>
        <v>172860</v>
      </c>
    </row>
    <row r="46" spans="1:3" ht="12">
      <c r="A46" s="7">
        <v>1757</v>
      </c>
      <c r="B46" s="7" t="s">
        <v>17</v>
      </c>
      <c r="C46" s="10"/>
    </row>
    <row r="47" spans="1:3" ht="12">
      <c r="A47" s="10">
        <v>1758</v>
      </c>
      <c r="B47" s="10" t="s">
        <v>18</v>
      </c>
      <c r="C47" s="10">
        <f>SUM('3c.m.'!C658)</f>
        <v>0</v>
      </c>
    </row>
    <row r="48" spans="1:3" ht="12">
      <c r="A48" s="10">
        <v>1759</v>
      </c>
      <c r="B48" s="10" t="s">
        <v>667</v>
      </c>
      <c r="C48" s="10">
        <f>SUM('3c.m.'!C660)</f>
        <v>500000</v>
      </c>
    </row>
    <row r="49" spans="1:3" ht="12">
      <c r="A49" s="6">
        <v>1760</v>
      </c>
      <c r="B49" s="6" t="s">
        <v>508</v>
      </c>
      <c r="C49" s="6">
        <f>SUM(C50:C55)</f>
        <v>880182</v>
      </c>
    </row>
    <row r="50" spans="1:3" ht="12">
      <c r="A50" s="10">
        <v>1761</v>
      </c>
      <c r="B50" s="10" t="s">
        <v>255</v>
      </c>
      <c r="C50" s="7">
        <f>SUM('3d.m. '!C54)</f>
        <v>0</v>
      </c>
    </row>
    <row r="51" spans="1:3" ht="12">
      <c r="A51" s="7">
        <v>1762</v>
      </c>
      <c r="B51" s="7" t="s">
        <v>12</v>
      </c>
      <c r="C51" s="7">
        <f>SUM('3d.m. '!C55)</f>
        <v>0</v>
      </c>
    </row>
    <row r="52" spans="1:3" ht="12">
      <c r="A52" s="10">
        <v>1763</v>
      </c>
      <c r="B52" s="10" t="s">
        <v>13</v>
      </c>
      <c r="C52" s="7">
        <f>SUM('3d.m. '!C56)</f>
        <v>0</v>
      </c>
    </row>
    <row r="53" spans="1:3" ht="12">
      <c r="A53" s="10">
        <v>1764</v>
      </c>
      <c r="B53" s="10" t="s">
        <v>277</v>
      </c>
      <c r="C53" s="7">
        <f>SUM('3d.m. '!C57)</f>
        <v>880182</v>
      </c>
    </row>
    <row r="54" spans="1:3" ht="12">
      <c r="A54" s="10">
        <v>1765</v>
      </c>
      <c r="B54" s="10" t="s">
        <v>64</v>
      </c>
      <c r="C54" s="7">
        <f>SUM('3d.m. '!C58)</f>
        <v>0</v>
      </c>
    </row>
    <row r="55" spans="1:3" ht="12">
      <c r="A55" s="10">
        <v>1766</v>
      </c>
      <c r="B55" s="10" t="s">
        <v>256</v>
      </c>
      <c r="C55" s="7"/>
    </row>
    <row r="56" spans="1:3" ht="12">
      <c r="A56" s="4"/>
      <c r="B56" s="251"/>
      <c r="C56" s="10"/>
    </row>
    <row r="57" spans="1:3" ht="12">
      <c r="A57" s="6">
        <v>1770</v>
      </c>
      <c r="B57" s="32" t="s">
        <v>474</v>
      </c>
      <c r="C57" s="6">
        <f>SUM(C60:C64)-C63</f>
        <v>2355284</v>
      </c>
    </row>
    <row r="58" spans="1:3" ht="12">
      <c r="A58" s="172">
        <v>1771</v>
      </c>
      <c r="B58" s="10" t="s">
        <v>255</v>
      </c>
      <c r="C58" s="6"/>
    </row>
    <row r="59" spans="1:3" ht="12">
      <c r="A59" s="172">
        <v>1772</v>
      </c>
      <c r="B59" s="10" t="s">
        <v>12</v>
      </c>
      <c r="C59" s="6"/>
    </row>
    <row r="60" spans="1:3" ht="12">
      <c r="A60" s="10">
        <v>1773</v>
      </c>
      <c r="B60" s="10" t="s">
        <v>13</v>
      </c>
      <c r="C60" s="7">
        <f>SUM('4.mell.'!C70)</f>
        <v>95000</v>
      </c>
    </row>
    <row r="61" spans="1:3" ht="12">
      <c r="A61" s="10">
        <v>1774</v>
      </c>
      <c r="B61" s="10" t="s">
        <v>19</v>
      </c>
      <c r="C61" s="7">
        <f>SUM('4.mell.'!C77)</f>
        <v>155000</v>
      </c>
    </row>
    <row r="62" spans="1:3" ht="12">
      <c r="A62" s="10">
        <v>1775</v>
      </c>
      <c r="B62" s="10" t="s">
        <v>17</v>
      </c>
      <c r="C62" s="7">
        <f>SUM('4.mell.'!C74)-'4.mell.'!C68</f>
        <v>2075284</v>
      </c>
    </row>
    <row r="63" spans="1:3" ht="12">
      <c r="A63" s="10">
        <v>1776</v>
      </c>
      <c r="B63" s="165" t="s">
        <v>71</v>
      </c>
      <c r="C63" s="171">
        <v>333350</v>
      </c>
    </row>
    <row r="64" spans="1:3" ht="12">
      <c r="A64" s="7">
        <v>1777</v>
      </c>
      <c r="B64" s="7" t="s">
        <v>256</v>
      </c>
      <c r="C64" s="7">
        <f>SUM('4.mell.'!C79)</f>
        <v>30000</v>
      </c>
    </row>
    <row r="65" spans="1:3" ht="12">
      <c r="A65" s="10"/>
      <c r="B65" s="10"/>
      <c r="C65" s="10"/>
    </row>
    <row r="66" spans="1:3" ht="12">
      <c r="A66" s="6">
        <v>1780</v>
      </c>
      <c r="B66" s="6" t="s">
        <v>475</v>
      </c>
      <c r="C66" s="6">
        <f>SUM(C69:C71)</f>
        <v>548663</v>
      </c>
    </row>
    <row r="67" spans="1:3" ht="12">
      <c r="A67" s="172">
        <v>1781</v>
      </c>
      <c r="B67" s="10" t="s">
        <v>255</v>
      </c>
      <c r="C67" s="6"/>
    </row>
    <row r="68" spans="1:3" ht="12">
      <c r="A68" s="172">
        <v>1782</v>
      </c>
      <c r="B68" s="10" t="s">
        <v>12</v>
      </c>
      <c r="C68" s="6"/>
    </row>
    <row r="69" spans="1:3" ht="12">
      <c r="A69" s="10">
        <v>1783</v>
      </c>
      <c r="B69" s="10" t="s">
        <v>13</v>
      </c>
      <c r="C69" s="7">
        <f>SUM('5.mell. '!C36)</f>
        <v>0</v>
      </c>
    </row>
    <row r="70" spans="1:3" ht="12">
      <c r="A70" s="10">
        <v>1784</v>
      </c>
      <c r="B70" s="10" t="s">
        <v>19</v>
      </c>
      <c r="C70" s="7">
        <f>SUM('5.mell. '!C37)</f>
        <v>0</v>
      </c>
    </row>
    <row r="71" spans="1:3" ht="12">
      <c r="A71" s="7">
        <v>1785</v>
      </c>
      <c r="B71" s="10" t="s">
        <v>18</v>
      </c>
      <c r="C71" s="7">
        <f>SUM('5.mell. '!C43)-'5.mell. '!C32</f>
        <v>548663</v>
      </c>
    </row>
    <row r="72" spans="1:3" s="29" customFormat="1" ht="12">
      <c r="A72" s="7"/>
      <c r="B72" s="165"/>
      <c r="C72" s="10"/>
    </row>
    <row r="73" spans="1:3" s="34" customFormat="1" ht="13.5" customHeight="1">
      <c r="A73" s="6">
        <v>1801</v>
      </c>
      <c r="B73" s="11" t="s">
        <v>32</v>
      </c>
      <c r="C73" s="6">
        <v>171340</v>
      </c>
    </row>
    <row r="74" spans="1:3" ht="12" customHeight="1">
      <c r="A74" s="173"/>
      <c r="B74" s="174"/>
      <c r="C74" s="173"/>
    </row>
    <row r="75" spans="1:3" s="34" customFormat="1" ht="12">
      <c r="A75" s="6">
        <v>1804</v>
      </c>
      <c r="B75" s="11" t="s">
        <v>33</v>
      </c>
      <c r="C75" s="6">
        <v>256808</v>
      </c>
    </row>
    <row r="76" spans="1:3" s="34" customFormat="1" ht="12" customHeight="1">
      <c r="A76" s="6"/>
      <c r="B76" s="11"/>
      <c r="C76" s="173"/>
    </row>
    <row r="77" spans="1:3" s="34" customFormat="1" ht="12">
      <c r="A77" s="6">
        <v>1805</v>
      </c>
      <c r="B77" s="11" t="s">
        <v>34</v>
      </c>
      <c r="C77" s="28">
        <v>65000</v>
      </c>
    </row>
    <row r="78" spans="1:3" s="34" customFormat="1" ht="12" customHeight="1">
      <c r="A78" s="6"/>
      <c r="B78" s="11"/>
      <c r="C78" s="173"/>
    </row>
    <row r="79" spans="1:3" s="34" customFormat="1" ht="12">
      <c r="A79" s="6">
        <v>1806</v>
      </c>
      <c r="B79" s="11" t="s">
        <v>35</v>
      </c>
      <c r="C79" s="28"/>
    </row>
    <row r="80" spans="1:3" s="34" customFormat="1" ht="12">
      <c r="A80" s="6"/>
      <c r="B80" s="11"/>
      <c r="C80" s="28"/>
    </row>
    <row r="81" spans="1:3" s="34" customFormat="1" ht="13.5" customHeight="1">
      <c r="A81" s="6">
        <v>1810</v>
      </c>
      <c r="B81" s="6" t="s">
        <v>36</v>
      </c>
      <c r="C81" s="6">
        <f>SUM(C75+C77+C79+C73)</f>
        <v>493148</v>
      </c>
    </row>
    <row r="82" spans="1:3" s="34" customFormat="1" ht="12" customHeight="1">
      <c r="A82" s="6"/>
      <c r="B82" s="11"/>
      <c r="C82" s="173"/>
    </row>
    <row r="83" spans="1:3" s="34" customFormat="1" ht="12">
      <c r="A83" s="180">
        <v>1820</v>
      </c>
      <c r="B83" s="172" t="s">
        <v>269</v>
      </c>
      <c r="C83" s="180">
        <f>SUM('2.mell'!C917)</f>
        <v>4515830</v>
      </c>
    </row>
    <row r="84" spans="1:3" ht="12">
      <c r="A84" s="180">
        <v>1821</v>
      </c>
      <c r="B84" s="172" t="s">
        <v>270</v>
      </c>
      <c r="C84" s="180">
        <f>SUM('2.mell'!C918)</f>
        <v>229992</v>
      </c>
    </row>
    <row r="85" spans="1:3" ht="12">
      <c r="A85" s="180">
        <v>1822</v>
      </c>
      <c r="B85" s="172" t="s">
        <v>233</v>
      </c>
      <c r="C85" s="180">
        <f>SUM('2.mell'!C919)</f>
        <v>47100</v>
      </c>
    </row>
    <row r="86" spans="1:3" ht="12">
      <c r="A86" s="180">
        <v>1823</v>
      </c>
      <c r="B86" s="172" t="s">
        <v>410</v>
      </c>
      <c r="C86" s="180">
        <f>SUM('3b.m.'!C14)</f>
        <v>226527</v>
      </c>
    </row>
    <row r="87" spans="1:3" ht="12">
      <c r="A87" s="180">
        <v>1824</v>
      </c>
      <c r="B87" s="172" t="s">
        <v>670</v>
      </c>
      <c r="C87" s="180">
        <v>2003094</v>
      </c>
    </row>
    <row r="88" spans="1:3" ht="12">
      <c r="A88" s="173">
        <v>1825</v>
      </c>
      <c r="B88" s="648" t="s">
        <v>28</v>
      </c>
      <c r="C88" s="173">
        <f>SUM(C83:C87)</f>
        <v>7022543</v>
      </c>
    </row>
    <row r="89" spans="1:3" s="34" customFormat="1" ht="8.25" customHeight="1">
      <c r="A89" s="682"/>
      <c r="B89" s="682"/>
      <c r="C89" s="682"/>
    </row>
    <row r="90" spans="1:3" s="34" customFormat="1" ht="12">
      <c r="A90" s="6">
        <v>1830</v>
      </c>
      <c r="B90" s="649" t="s">
        <v>37</v>
      </c>
      <c r="C90" s="6"/>
    </row>
    <row r="91" spans="1:3" ht="12">
      <c r="A91" s="8"/>
      <c r="B91" s="400"/>
      <c r="C91" s="175"/>
    </row>
    <row r="92" spans="1:3" s="38" customFormat="1" ht="13.5" customHeight="1">
      <c r="A92" s="37"/>
      <c r="B92" s="650" t="s">
        <v>14</v>
      </c>
      <c r="C92" s="37"/>
    </row>
    <row r="93" spans="1:3" s="29" customFormat="1" ht="12" customHeight="1">
      <c r="A93" s="7">
        <v>1841</v>
      </c>
      <c r="B93" s="648" t="s">
        <v>255</v>
      </c>
      <c r="C93" s="8">
        <f>SUM(C12+C29+C40+C50)</f>
        <v>1307498</v>
      </c>
    </row>
    <row r="94" spans="1:3" s="29" customFormat="1" ht="12" customHeight="1">
      <c r="A94" s="7">
        <v>1842</v>
      </c>
      <c r="B94" s="186" t="s">
        <v>12</v>
      </c>
      <c r="C94" s="8">
        <f>SUM(C13+C30+C41+C51)</f>
        <v>335426</v>
      </c>
    </row>
    <row r="95" spans="1:3" s="29" customFormat="1" ht="12">
      <c r="A95" s="7">
        <v>1843</v>
      </c>
      <c r="B95" s="186" t="s">
        <v>13</v>
      </c>
      <c r="C95" s="7">
        <f>SUM(C14+C31+C42+C52+C60+C69+C73+C75+C79)</f>
        <v>4260140</v>
      </c>
    </row>
    <row r="96" spans="1:3" s="29" customFormat="1" ht="12">
      <c r="A96" s="7">
        <v>1844</v>
      </c>
      <c r="B96" s="10" t="s">
        <v>277</v>
      </c>
      <c r="C96" s="215">
        <f>SUM(C15+C32+C43+C53+C88)</f>
        <v>8073087</v>
      </c>
    </row>
    <row r="97" spans="1:3" s="29" customFormat="1" ht="12">
      <c r="A97" s="7">
        <v>1845</v>
      </c>
      <c r="B97" s="10" t="s">
        <v>64</v>
      </c>
      <c r="C97" s="8">
        <f>SUM(C16+C33+C44+C54)</f>
        <v>3500</v>
      </c>
    </row>
    <row r="98" spans="1:3" s="29" customFormat="1" ht="12">
      <c r="A98" s="173">
        <v>1840</v>
      </c>
      <c r="B98" s="173" t="s">
        <v>15</v>
      </c>
      <c r="C98" s="173">
        <f>SUM(C93:C97)</f>
        <v>13979651</v>
      </c>
    </row>
    <row r="99" spans="1:3" s="29" customFormat="1" ht="12">
      <c r="A99" s="173"/>
      <c r="B99" s="173"/>
      <c r="C99" s="173"/>
    </row>
    <row r="100" spans="1:3" s="29" customFormat="1" ht="12">
      <c r="A100" s="7"/>
      <c r="B100" s="289" t="s">
        <v>16</v>
      </c>
      <c r="C100" s="173"/>
    </row>
    <row r="101" spans="1:3" s="29" customFormat="1" ht="12">
      <c r="A101" s="7">
        <v>1851</v>
      </c>
      <c r="B101" s="10" t="s">
        <v>17</v>
      </c>
      <c r="C101" s="8">
        <f>SUM(C62+C20)</f>
        <v>2210284</v>
      </c>
    </row>
    <row r="102" spans="1:3" s="29" customFormat="1" ht="12">
      <c r="A102" s="7">
        <v>1852</v>
      </c>
      <c r="B102" s="10" t="s">
        <v>18</v>
      </c>
      <c r="C102" s="8">
        <f>SUM(C71+C34+C17+C23)</f>
        <v>693905</v>
      </c>
    </row>
    <row r="103" spans="1:3" s="29" customFormat="1" ht="12">
      <c r="A103" s="7">
        <v>1853</v>
      </c>
      <c r="B103" s="10" t="s">
        <v>19</v>
      </c>
      <c r="C103" s="8">
        <f>SUM(C77+C48+C61)</f>
        <v>720000</v>
      </c>
    </row>
    <row r="104" spans="1:3" s="29" customFormat="1" ht="12">
      <c r="A104" s="173">
        <v>1850</v>
      </c>
      <c r="B104" s="174" t="s">
        <v>21</v>
      </c>
      <c r="C104" s="175">
        <f>SUM(C101:C103)</f>
        <v>3624189</v>
      </c>
    </row>
    <row r="105" spans="1:3" s="29" customFormat="1" ht="12">
      <c r="A105" s="173"/>
      <c r="B105" s="172"/>
      <c r="C105" s="642"/>
    </row>
    <row r="106" spans="1:3" s="29" customFormat="1" ht="12">
      <c r="A106" s="173">
        <v>1861</v>
      </c>
      <c r="B106" s="174" t="s">
        <v>698</v>
      </c>
      <c r="C106" s="642"/>
    </row>
    <row r="107" spans="1:3" s="29" customFormat="1" ht="12">
      <c r="A107" s="173">
        <v>1862</v>
      </c>
      <c r="B107" s="174" t="s">
        <v>685</v>
      </c>
      <c r="C107" s="175">
        <f>SUM(C108:C111)</f>
        <v>27057</v>
      </c>
    </row>
    <row r="108" spans="1:3" s="29" customFormat="1" ht="12">
      <c r="A108" s="180">
        <v>1863</v>
      </c>
      <c r="B108" s="186" t="s">
        <v>25</v>
      </c>
      <c r="C108" s="180">
        <v>3520</v>
      </c>
    </row>
    <row r="109" spans="1:3" s="29" customFormat="1" ht="12">
      <c r="A109" s="180">
        <v>1864</v>
      </c>
      <c r="B109" s="186" t="s">
        <v>446</v>
      </c>
      <c r="C109" s="180">
        <v>1479</v>
      </c>
    </row>
    <row r="110" spans="1:3" s="29" customFormat="1" ht="12">
      <c r="A110" s="180">
        <v>1865</v>
      </c>
      <c r="B110" s="186" t="s">
        <v>710</v>
      </c>
      <c r="C110" s="180">
        <v>12127</v>
      </c>
    </row>
    <row r="111" spans="1:3" s="29" customFormat="1" ht="12">
      <c r="A111" s="180">
        <v>1866</v>
      </c>
      <c r="B111" s="10" t="s">
        <v>24</v>
      </c>
      <c r="C111" s="180">
        <v>9931</v>
      </c>
    </row>
    <row r="112" spans="1:3" s="29" customFormat="1" ht="12">
      <c r="A112" s="173">
        <v>1867</v>
      </c>
      <c r="B112" s="174" t="s">
        <v>697</v>
      </c>
      <c r="C112" s="175">
        <f>SUM(C64+C18)</f>
        <v>55000</v>
      </c>
    </row>
    <row r="113" spans="1:3" s="29" customFormat="1" ht="12">
      <c r="A113" s="173">
        <v>1860</v>
      </c>
      <c r="B113" s="174" t="s">
        <v>20</v>
      </c>
      <c r="C113" s="173">
        <f>SUM(C107+C112)</f>
        <v>82057</v>
      </c>
    </row>
    <row r="114" spans="1:3" s="29" customFormat="1" ht="12">
      <c r="A114" s="173"/>
      <c r="B114" s="174"/>
      <c r="C114" s="174"/>
    </row>
    <row r="115" spans="1:3" s="29" customFormat="1" ht="12">
      <c r="A115" s="173">
        <v>1871</v>
      </c>
      <c r="B115" s="174" t="s">
        <v>211</v>
      </c>
      <c r="C115" s="174">
        <f>SUM('6.mell. '!C12)</f>
        <v>40591</v>
      </c>
    </row>
    <row r="116" spans="1:3" s="29" customFormat="1" ht="12">
      <c r="A116" s="173">
        <v>1872</v>
      </c>
      <c r="B116" s="174" t="s">
        <v>213</v>
      </c>
      <c r="C116" s="174">
        <f>SUM(C117:C118)</f>
        <v>167268</v>
      </c>
    </row>
    <row r="117" spans="1:3" s="29" customFormat="1" ht="12">
      <c r="A117" s="173">
        <v>1873</v>
      </c>
      <c r="B117" s="172" t="s">
        <v>683</v>
      </c>
      <c r="C117" s="172">
        <f>SUM('6.mell. '!C16+'6.mell. '!C17)</f>
        <v>10500</v>
      </c>
    </row>
    <row r="118" spans="1:3" s="29" customFormat="1" ht="12">
      <c r="A118" s="7">
        <v>1874</v>
      </c>
      <c r="B118" s="172" t="s">
        <v>684</v>
      </c>
      <c r="C118" s="172">
        <f>SUM('6.mell. '!C20+'6.mell. '!C18+'6.mell. '!C19)</f>
        <v>156768</v>
      </c>
    </row>
    <row r="119" spans="1:3" s="29" customFormat="1" ht="12">
      <c r="A119" s="8">
        <v>1870</v>
      </c>
      <c r="B119" s="249" t="s">
        <v>696</v>
      </c>
      <c r="C119" s="161"/>
    </row>
    <row r="120" spans="1:3" s="29" customFormat="1" ht="12.75" thickBot="1">
      <c r="A120" s="288"/>
      <c r="B120" s="645"/>
      <c r="C120" s="645"/>
    </row>
    <row r="121" spans="1:3" s="29" customFormat="1" ht="13.5" thickBot="1">
      <c r="A121" s="646"/>
      <c r="B121" s="644" t="s">
        <v>688</v>
      </c>
      <c r="C121" s="285">
        <f>SUM(C98+C104+C113+C115+C116)</f>
        <v>17893756</v>
      </c>
    </row>
    <row r="122" spans="1:3" s="29" customFormat="1" ht="12">
      <c r="A122" s="7"/>
      <c r="B122" s="174"/>
      <c r="C122" s="174"/>
    </row>
    <row r="123" spans="1:3" s="29" customFormat="1" ht="12">
      <c r="A123" s="7">
        <v>1881</v>
      </c>
      <c r="B123" s="174" t="s">
        <v>687</v>
      </c>
      <c r="C123" s="174"/>
    </row>
    <row r="124" spans="1:3" s="29" customFormat="1" ht="12">
      <c r="A124" s="180">
        <v>1882</v>
      </c>
      <c r="B124" s="172" t="s">
        <v>705</v>
      </c>
      <c r="C124" s="172">
        <v>628666</v>
      </c>
    </row>
    <row r="125" spans="1:3" s="29" customFormat="1" ht="12">
      <c r="A125" s="173">
        <v>1880</v>
      </c>
      <c r="B125" s="174" t="s">
        <v>686</v>
      </c>
      <c r="C125" s="173">
        <f>SUM(C124)</f>
        <v>628666</v>
      </c>
    </row>
    <row r="126" spans="1:3" s="29" customFormat="1" ht="12.75" thickBot="1">
      <c r="A126" s="168"/>
      <c r="B126" s="643"/>
      <c r="C126" s="249"/>
    </row>
    <row r="127" spans="1:3" s="41" customFormat="1" ht="13.5" thickBot="1">
      <c r="A127" s="284">
        <v>1890</v>
      </c>
      <c r="B127" s="127" t="s">
        <v>689</v>
      </c>
      <c r="C127" s="40">
        <f>SUM(C121+C125)</f>
        <v>18522422</v>
      </c>
    </row>
    <row r="128" spans="1:3" ht="7.5" customHeight="1">
      <c r="A128" s="11"/>
      <c r="B128" s="144"/>
      <c r="C128" s="144"/>
    </row>
    <row r="129" spans="1:3" s="43" customFormat="1" ht="12" customHeight="1">
      <c r="A129" s="19"/>
      <c r="B129" s="42" t="s">
        <v>468</v>
      </c>
      <c r="C129" s="42"/>
    </row>
    <row r="130" spans="1:3" s="43" customFormat="1" ht="9" customHeight="1">
      <c r="A130" s="19"/>
      <c r="B130" s="42"/>
      <c r="C130" s="42"/>
    </row>
    <row r="131" spans="1:3" s="43" customFormat="1" ht="12" customHeight="1">
      <c r="A131" s="19"/>
      <c r="B131" s="214" t="s">
        <v>14</v>
      </c>
      <c r="C131" s="42"/>
    </row>
    <row r="132" spans="1:3" s="29" customFormat="1" ht="12">
      <c r="A132" s="7">
        <v>1911</v>
      </c>
      <c r="B132" s="10" t="s">
        <v>255</v>
      </c>
      <c r="C132" s="7">
        <f>SUM('2.mell'!C928)</f>
        <v>2960979</v>
      </c>
    </row>
    <row r="133" spans="1:3" s="29" customFormat="1" ht="12">
      <c r="A133" s="7">
        <v>1912</v>
      </c>
      <c r="B133" s="10" t="s">
        <v>12</v>
      </c>
      <c r="C133" s="7">
        <f>SUM('2.mell'!C929)</f>
        <v>776566</v>
      </c>
    </row>
    <row r="134" spans="1:3" s="29" customFormat="1" ht="12">
      <c r="A134" s="7">
        <v>1913</v>
      </c>
      <c r="B134" s="7" t="s">
        <v>13</v>
      </c>
      <c r="C134" s="7">
        <f>SUM('2.mell'!C930)</f>
        <v>1526364</v>
      </c>
    </row>
    <row r="135" spans="1:3" s="39" customFormat="1" ht="12">
      <c r="A135" s="281">
        <v>1914</v>
      </c>
      <c r="B135" s="33" t="s">
        <v>183</v>
      </c>
      <c r="C135" s="7">
        <f>SUM('2.mell'!C931)</f>
        <v>0</v>
      </c>
    </row>
    <row r="136" spans="1:3" s="39" customFormat="1" ht="12">
      <c r="A136" s="281">
        <v>1915</v>
      </c>
      <c r="B136" s="10" t="s">
        <v>277</v>
      </c>
      <c r="C136" s="7">
        <f>SUM('2.mell'!C931)</f>
        <v>0</v>
      </c>
    </row>
    <row r="137" spans="1:3" s="29" customFormat="1" ht="12">
      <c r="A137" s="7">
        <v>1916</v>
      </c>
      <c r="B137" s="10" t="s">
        <v>64</v>
      </c>
      <c r="C137" s="7">
        <f>SUM('2.mell'!C932)</f>
        <v>0</v>
      </c>
    </row>
    <row r="138" spans="1:3" s="29" customFormat="1" ht="12">
      <c r="A138" s="173">
        <v>1910</v>
      </c>
      <c r="B138" s="174" t="s">
        <v>15</v>
      </c>
      <c r="C138" s="173">
        <f>SUM(C132:C137)</f>
        <v>5263909</v>
      </c>
    </row>
    <row r="139" spans="1:3" s="29" customFormat="1" ht="12">
      <c r="A139" s="7"/>
      <c r="B139" s="280" t="s">
        <v>16</v>
      </c>
      <c r="C139" s="173"/>
    </row>
    <row r="140" spans="1:3" s="29" customFormat="1" ht="12">
      <c r="A140" s="7">
        <v>1921</v>
      </c>
      <c r="B140" s="10" t="s">
        <v>17</v>
      </c>
      <c r="C140" s="7">
        <f>SUM('2.mell'!C934)</f>
        <v>508</v>
      </c>
    </row>
    <row r="141" spans="1:3" s="29" customFormat="1" ht="12">
      <c r="A141" s="7">
        <v>1922</v>
      </c>
      <c r="B141" s="10" t="s">
        <v>18</v>
      </c>
      <c r="C141" s="7">
        <f>SUM('2.mell'!C935)</f>
        <v>1281</v>
      </c>
    </row>
    <row r="142" spans="1:3" s="29" customFormat="1" ht="12">
      <c r="A142" s="7">
        <v>1923</v>
      </c>
      <c r="B142" s="10" t="s">
        <v>19</v>
      </c>
      <c r="C142" s="7"/>
    </row>
    <row r="143" spans="1:3" s="29" customFormat="1" ht="12.75" thickBot="1">
      <c r="A143" s="283">
        <v>1920</v>
      </c>
      <c r="B143" s="283" t="s">
        <v>21</v>
      </c>
      <c r="C143" s="283">
        <f>SUM(C140:C142)</f>
        <v>1789</v>
      </c>
    </row>
    <row r="144" spans="1:3" s="29" customFormat="1" ht="16.5" customHeight="1" thickBot="1">
      <c r="A144" s="285"/>
      <c r="B144" s="647" t="s">
        <v>691</v>
      </c>
      <c r="C144" s="285">
        <f>SUM(C143+C138)</f>
        <v>5265698</v>
      </c>
    </row>
    <row r="145" spans="1:3" s="29" customFormat="1" ht="12.75" thickBot="1">
      <c r="A145" s="168">
        <v>1930</v>
      </c>
      <c r="B145" s="168" t="s">
        <v>690</v>
      </c>
      <c r="C145" s="168"/>
    </row>
    <row r="146" spans="1:3" s="45" customFormat="1" ht="13.5" thickBot="1">
      <c r="A146" s="44">
        <v>1940</v>
      </c>
      <c r="B146" s="287" t="s">
        <v>692</v>
      </c>
      <c r="C146" s="46">
        <f>SUM(C144)</f>
        <v>5265698</v>
      </c>
    </row>
    <row r="147" spans="1:3" ht="14.25" customHeight="1">
      <c r="A147" s="19"/>
      <c r="B147" s="19" t="s">
        <v>693</v>
      </c>
      <c r="C147" s="19"/>
    </row>
    <row r="148" spans="1:3" ht="14.25" customHeight="1">
      <c r="A148" s="19"/>
      <c r="B148" s="214" t="s">
        <v>14</v>
      </c>
      <c r="C148" s="42"/>
    </row>
    <row r="149" spans="1:3" ht="12">
      <c r="A149" s="7">
        <v>1951</v>
      </c>
      <c r="B149" s="10" t="s">
        <v>166</v>
      </c>
      <c r="C149" s="10">
        <f>SUM(C93+C132)</f>
        <v>4268477</v>
      </c>
    </row>
    <row r="150" spans="1:3" ht="12">
      <c r="A150" s="7">
        <v>1952</v>
      </c>
      <c r="B150" s="10" t="s">
        <v>406</v>
      </c>
      <c r="C150" s="10">
        <f>SUM(C94+C133)</f>
        <v>1111992</v>
      </c>
    </row>
    <row r="151" spans="1:3" ht="12">
      <c r="A151" s="7">
        <v>1953</v>
      </c>
      <c r="B151" s="10" t="s">
        <v>407</v>
      </c>
      <c r="C151" s="10">
        <f>SUM(C95+C134)</f>
        <v>5786504</v>
      </c>
    </row>
    <row r="152" spans="1:3" ht="12">
      <c r="A152" s="7">
        <v>1954</v>
      </c>
      <c r="B152" s="10" t="s">
        <v>46</v>
      </c>
      <c r="C152" s="10">
        <f>SUM(C96+C136)-C88</f>
        <v>1050544</v>
      </c>
    </row>
    <row r="153" spans="1:3" ht="12">
      <c r="A153" s="7">
        <v>1955</v>
      </c>
      <c r="B153" s="10" t="s">
        <v>172</v>
      </c>
      <c r="C153" s="10">
        <f>SUM(C137+C97)</f>
        <v>3500</v>
      </c>
    </row>
    <row r="154" spans="1:3" ht="12">
      <c r="A154" s="7">
        <v>1956</v>
      </c>
      <c r="B154" s="10" t="s">
        <v>661</v>
      </c>
      <c r="C154" s="10">
        <f>SUM(C45)</f>
        <v>172860</v>
      </c>
    </row>
    <row r="155" spans="1:3" ht="12">
      <c r="A155" s="173">
        <v>1950</v>
      </c>
      <c r="B155" s="174" t="s">
        <v>15</v>
      </c>
      <c r="C155" s="174">
        <f>SUM(C149:C154)</f>
        <v>12393877</v>
      </c>
    </row>
    <row r="156" spans="1:3" ht="12">
      <c r="A156" s="7"/>
      <c r="B156" s="280" t="s">
        <v>16</v>
      </c>
      <c r="C156" s="10"/>
    </row>
    <row r="157" spans="1:3" ht="12">
      <c r="A157" s="7">
        <v>1961</v>
      </c>
      <c r="B157" s="10" t="s">
        <v>17</v>
      </c>
      <c r="C157" s="10">
        <f>SUM(C101+C140)</f>
        <v>2210792</v>
      </c>
    </row>
    <row r="158" spans="1:3" ht="12">
      <c r="A158" s="7">
        <v>1962</v>
      </c>
      <c r="B158" s="10" t="s">
        <v>18</v>
      </c>
      <c r="C158" s="10">
        <f>SUM(C102+C141)</f>
        <v>695186</v>
      </c>
    </row>
    <row r="159" spans="1:3" ht="12">
      <c r="A159" s="7">
        <v>1963</v>
      </c>
      <c r="B159" s="10" t="s">
        <v>19</v>
      </c>
      <c r="C159" s="10">
        <f>SUM(C142+C103)</f>
        <v>720000</v>
      </c>
    </row>
    <row r="160" spans="1:3" ht="12">
      <c r="A160" s="173">
        <v>1960</v>
      </c>
      <c r="B160" s="174" t="s">
        <v>21</v>
      </c>
      <c r="C160" s="174">
        <f>SUM(C157:C159)</f>
        <v>3625978</v>
      </c>
    </row>
    <row r="161" spans="1:3" ht="12">
      <c r="A161" s="7">
        <v>1971</v>
      </c>
      <c r="B161" s="172" t="s">
        <v>694</v>
      </c>
      <c r="C161" s="174"/>
    </row>
    <row r="162" spans="1:3" ht="12">
      <c r="A162" s="7">
        <v>1972</v>
      </c>
      <c r="B162" s="172" t="s">
        <v>695</v>
      </c>
      <c r="C162" s="172">
        <f>SUM(C107)</f>
        <v>27057</v>
      </c>
    </row>
    <row r="163" spans="1:3" ht="12">
      <c r="A163" s="7">
        <v>1973</v>
      </c>
      <c r="B163" s="172" t="s">
        <v>699</v>
      </c>
      <c r="C163" s="172">
        <f>SUM(C112)</f>
        <v>55000</v>
      </c>
    </row>
    <row r="164" spans="1:3" ht="12">
      <c r="A164" s="173">
        <v>1970</v>
      </c>
      <c r="B164" s="173" t="s">
        <v>700</v>
      </c>
      <c r="C164" s="173">
        <f>SUM(C161:C163)</f>
        <v>82057</v>
      </c>
    </row>
    <row r="165" spans="1:3" ht="12">
      <c r="A165" s="8">
        <v>1981</v>
      </c>
      <c r="B165" s="172" t="s">
        <v>701</v>
      </c>
      <c r="C165" s="172">
        <f>SUM(C115)</f>
        <v>40591</v>
      </c>
    </row>
    <row r="166" spans="1:3" ht="12">
      <c r="A166" s="8">
        <v>1982</v>
      </c>
      <c r="B166" s="172" t="s">
        <v>707</v>
      </c>
      <c r="C166" s="172">
        <f>SUM(C167:C168)</f>
        <v>167268</v>
      </c>
    </row>
    <row r="167" spans="1:3" ht="12">
      <c r="A167" s="8">
        <v>1983</v>
      </c>
      <c r="B167" s="165" t="s">
        <v>702</v>
      </c>
      <c r="C167" s="165">
        <f>SUM(C117)</f>
        <v>10500</v>
      </c>
    </row>
    <row r="168" spans="1:3" ht="12">
      <c r="A168" s="8">
        <v>1984</v>
      </c>
      <c r="B168" s="165" t="s">
        <v>684</v>
      </c>
      <c r="C168" s="165">
        <f>SUM(C118)</f>
        <v>156768</v>
      </c>
    </row>
    <row r="169" spans="1:3" ht="12.75" thickBot="1">
      <c r="A169" s="283">
        <v>1980</v>
      </c>
      <c r="B169" s="283" t="s">
        <v>696</v>
      </c>
      <c r="C169" s="283">
        <f>SUM(C165+C166)</f>
        <v>207859</v>
      </c>
    </row>
    <row r="170" spans="1:3" ht="12.75" thickBot="1">
      <c r="A170" s="646"/>
      <c r="B170" s="285" t="s">
        <v>703</v>
      </c>
      <c r="C170" s="285">
        <f>SUM(C169+C164+C160+C155)</f>
        <v>16309771</v>
      </c>
    </row>
    <row r="171" spans="1:3" ht="12.75" thickBot="1">
      <c r="A171" s="168">
        <v>1985</v>
      </c>
      <c r="B171" s="285" t="s">
        <v>686</v>
      </c>
      <c r="C171" s="285">
        <f>SUM(C145+C125)</f>
        <v>628666</v>
      </c>
    </row>
    <row r="172" spans="1:3" ht="13.5" thickBot="1">
      <c r="A172" s="46"/>
      <c r="B172" s="286" t="s">
        <v>704</v>
      </c>
      <c r="C172" s="168">
        <f>SUM(C170+C171)</f>
        <v>16938437</v>
      </c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</sheetData>
  <mergeCells count="2">
    <mergeCell ref="A1:C1"/>
    <mergeCell ref="A2:C2"/>
  </mergeCells>
  <printOptions horizontalCentered="1"/>
  <pageMargins left="0" right="0" top="0.3937007874015748" bottom="0.3149606299212598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48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938"/>
  <sheetViews>
    <sheetView zoomScaleSheetLayoutView="100" workbookViewId="0" topLeftCell="A202">
      <selection activeCell="A188" sqref="A188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0.125" style="0" bestFit="1" customWidth="1"/>
  </cols>
  <sheetData>
    <row r="1" spans="1:3" ht="12.75">
      <c r="A1" s="699" t="s">
        <v>258</v>
      </c>
      <c r="B1" s="697"/>
      <c r="C1" s="697"/>
    </row>
    <row r="2" spans="1:3" ht="12.75">
      <c r="A2" s="698" t="s">
        <v>30</v>
      </c>
      <c r="B2" s="690"/>
      <c r="C2" s="697"/>
    </row>
    <row r="3" spans="1:2" ht="12.75">
      <c r="A3" s="20"/>
      <c r="B3" s="20"/>
    </row>
    <row r="4" spans="1:3" ht="12.75">
      <c r="A4" s="687"/>
      <c r="B4" s="688"/>
      <c r="C4" s="210" t="s">
        <v>31</v>
      </c>
    </row>
    <row r="5" spans="1:3" ht="12" customHeight="1">
      <c r="A5" s="52" t="s">
        <v>259</v>
      </c>
      <c r="B5" s="14" t="s">
        <v>174</v>
      </c>
      <c r="C5" s="208" t="s">
        <v>182</v>
      </c>
    </row>
    <row r="6" spans="1:3" ht="12.75">
      <c r="A6" s="15"/>
      <c r="B6" s="87" t="s">
        <v>260</v>
      </c>
      <c r="C6" s="15" t="s">
        <v>84</v>
      </c>
    </row>
    <row r="7" spans="1:3" ht="13.5" thickBot="1">
      <c r="A7" s="53"/>
      <c r="B7" s="81"/>
      <c r="C7" s="53"/>
    </row>
    <row r="8" spans="1:3" ht="13.5" thickBot="1">
      <c r="A8" s="53" t="s">
        <v>261</v>
      </c>
      <c r="B8" s="81" t="s">
        <v>262</v>
      </c>
      <c r="C8" s="53" t="s">
        <v>177</v>
      </c>
    </row>
    <row r="9" spans="1:3" ht="15">
      <c r="A9" s="418">
        <v>2305</v>
      </c>
      <c r="B9" s="419" t="s">
        <v>516</v>
      </c>
      <c r="C9" s="15"/>
    </row>
    <row r="10" spans="1:3" ht="12.75">
      <c r="A10" s="55"/>
      <c r="B10" s="56" t="s">
        <v>528</v>
      </c>
      <c r="C10" s="303">
        <v>700</v>
      </c>
    </row>
    <row r="11" spans="1:3" ht="12.75">
      <c r="A11" s="55"/>
      <c r="B11" s="56" t="s">
        <v>529</v>
      </c>
      <c r="C11" s="303"/>
    </row>
    <row r="12" spans="1:3" ht="12.75">
      <c r="A12" s="55"/>
      <c r="B12" s="56" t="s">
        <v>530</v>
      </c>
      <c r="C12" s="303">
        <v>1600</v>
      </c>
    </row>
    <row r="13" spans="1:3" ht="12.75">
      <c r="A13" s="55"/>
      <c r="B13" s="56" t="s">
        <v>531</v>
      </c>
      <c r="C13" s="303">
        <v>7000</v>
      </c>
    </row>
    <row r="14" spans="1:3" ht="12.75">
      <c r="A14" s="55"/>
      <c r="B14" s="56" t="s">
        <v>532</v>
      </c>
      <c r="C14" s="303">
        <v>1900</v>
      </c>
    </row>
    <row r="15" spans="1:3" ht="13.5" thickBot="1">
      <c r="A15" s="55"/>
      <c r="B15" s="61" t="s">
        <v>533</v>
      </c>
      <c r="C15" s="451"/>
    </row>
    <row r="16" spans="1:3" ht="13.5" thickBot="1">
      <c r="A16" s="55"/>
      <c r="B16" s="238" t="s">
        <v>521</v>
      </c>
      <c r="C16" s="455">
        <f>SUM(C10:C15)</f>
        <v>11200</v>
      </c>
    </row>
    <row r="17" spans="1:3" ht="12.75">
      <c r="A17" s="55"/>
      <c r="B17" s="56" t="s">
        <v>534</v>
      </c>
      <c r="C17" s="303">
        <v>96932</v>
      </c>
    </row>
    <row r="18" spans="1:3" ht="12.75">
      <c r="A18" s="55"/>
      <c r="B18" s="56" t="s">
        <v>535</v>
      </c>
      <c r="C18" s="303">
        <v>10000</v>
      </c>
    </row>
    <row r="19" spans="1:3" ht="13.5" thickBot="1">
      <c r="A19" s="55"/>
      <c r="B19" s="56" t="s">
        <v>536</v>
      </c>
      <c r="C19" s="451"/>
    </row>
    <row r="20" spans="1:3" ht="13.5" thickBot="1">
      <c r="A20" s="57"/>
      <c r="B20" s="58" t="s">
        <v>524</v>
      </c>
      <c r="C20" s="306">
        <f>SUM(C17:C19)</f>
        <v>106932</v>
      </c>
    </row>
    <row r="21" spans="1:3" ht="13.5" thickBot="1">
      <c r="A21" s="3"/>
      <c r="B21" s="410" t="s">
        <v>525</v>
      </c>
      <c r="C21" s="450"/>
    </row>
    <row r="22" spans="1:3" ht="13.5" thickBot="1">
      <c r="A22" s="3"/>
      <c r="B22" s="182" t="s">
        <v>526</v>
      </c>
      <c r="C22" s="455">
        <f>SUM(C20+C16+C21)</f>
        <v>118132</v>
      </c>
    </row>
    <row r="23" spans="1:3" ht="13.5" thickBot="1">
      <c r="A23" s="55"/>
      <c r="B23" s="456" t="s">
        <v>539</v>
      </c>
      <c r="C23" s="450"/>
    </row>
    <row r="24" spans="1:3" ht="12.75">
      <c r="A24" s="55"/>
      <c r="B24" s="56" t="s">
        <v>537</v>
      </c>
      <c r="C24" s="303"/>
    </row>
    <row r="25" spans="1:3" ht="13.5" thickBot="1">
      <c r="A25" s="55"/>
      <c r="B25" s="409" t="s">
        <v>538</v>
      </c>
      <c r="C25" s="451"/>
    </row>
    <row r="26" spans="1:3" ht="13.5" thickBot="1">
      <c r="A26" s="60"/>
      <c r="B26" s="410" t="s">
        <v>527</v>
      </c>
      <c r="C26" s="451"/>
    </row>
    <row r="27" spans="1:3" ht="15.75" thickBot="1">
      <c r="A27" s="60"/>
      <c r="B27" s="416" t="s">
        <v>540</v>
      </c>
      <c r="C27" s="457">
        <f>SUM(C22+C23+C26)</f>
        <v>118132</v>
      </c>
    </row>
    <row r="28" spans="1:3" ht="12.75">
      <c r="A28" s="15"/>
      <c r="B28" s="411" t="s">
        <v>541</v>
      </c>
      <c r="C28" s="303">
        <v>61286</v>
      </c>
    </row>
    <row r="29" spans="1:3" ht="12.75">
      <c r="A29" s="15"/>
      <c r="B29" s="411" t="s">
        <v>542</v>
      </c>
      <c r="C29" s="303">
        <v>15922</v>
      </c>
    </row>
    <row r="30" spans="1:3" ht="12.75">
      <c r="A30" s="15"/>
      <c r="B30" s="411" t="s">
        <v>543</v>
      </c>
      <c r="C30" s="303">
        <v>40924</v>
      </c>
    </row>
    <row r="31" spans="1:3" ht="12.75">
      <c r="A31" s="15"/>
      <c r="B31" s="411" t="s">
        <v>544</v>
      </c>
      <c r="C31" s="303"/>
    </row>
    <row r="32" spans="1:3" ht="13.5" thickBot="1">
      <c r="A32" s="15"/>
      <c r="B32" s="413" t="s">
        <v>545</v>
      </c>
      <c r="C32" s="451"/>
    </row>
    <row r="33" spans="1:3" ht="13.5" thickBot="1">
      <c r="A33" s="15"/>
      <c r="B33" s="412" t="s">
        <v>15</v>
      </c>
      <c r="C33" s="455">
        <f>SUM(C28:C32)</f>
        <v>118132</v>
      </c>
    </row>
    <row r="34" spans="1:3" ht="12.75">
      <c r="A34" s="15"/>
      <c r="B34" s="411" t="s">
        <v>546</v>
      </c>
      <c r="C34" s="303"/>
    </row>
    <row r="35" spans="1:3" ht="12.75">
      <c r="A35" s="15"/>
      <c r="B35" s="411" t="s">
        <v>547</v>
      </c>
      <c r="C35" s="303"/>
    </row>
    <row r="36" spans="1:3" ht="13.5" thickBot="1">
      <c r="A36" s="15"/>
      <c r="B36" s="414" t="s">
        <v>548</v>
      </c>
      <c r="C36" s="451"/>
    </row>
    <row r="37" spans="1:3" ht="13.5" thickBot="1">
      <c r="A37" s="15"/>
      <c r="B37" s="415" t="s">
        <v>21</v>
      </c>
      <c r="C37" s="450"/>
    </row>
    <row r="38" spans="1:3" ht="15.75" thickBot="1">
      <c r="A38" s="53"/>
      <c r="B38" s="417" t="s">
        <v>40</v>
      </c>
      <c r="C38" s="457">
        <f>SUM(C33+C37)</f>
        <v>118132</v>
      </c>
    </row>
    <row r="39" spans="1:3" ht="15">
      <c r="A39" s="418">
        <v>2309</v>
      </c>
      <c r="B39" s="420" t="s">
        <v>549</v>
      </c>
      <c r="C39" s="303"/>
    </row>
    <row r="40" spans="1:3" ht="12.75">
      <c r="A40" s="55"/>
      <c r="B40" s="56" t="s">
        <v>528</v>
      </c>
      <c r="C40" s="303">
        <v>900</v>
      </c>
    </row>
    <row r="41" spans="1:3" ht="12.75">
      <c r="A41" s="55"/>
      <c r="B41" s="56" t="s">
        <v>529</v>
      </c>
      <c r="C41" s="303"/>
    </row>
    <row r="42" spans="1:3" ht="12.75">
      <c r="A42" s="55"/>
      <c r="B42" s="56" t="s">
        <v>530</v>
      </c>
      <c r="C42" s="303"/>
    </row>
    <row r="43" spans="1:3" ht="12.75">
      <c r="A43" s="55"/>
      <c r="B43" s="56" t="s">
        <v>531</v>
      </c>
      <c r="C43" s="303">
        <v>6350</v>
      </c>
    </row>
    <row r="44" spans="1:3" ht="12.75">
      <c r="A44" s="55"/>
      <c r="B44" s="56" t="s">
        <v>532</v>
      </c>
      <c r="C44" s="303">
        <v>3400</v>
      </c>
    </row>
    <row r="45" spans="1:3" ht="13.5" thickBot="1">
      <c r="A45" s="55"/>
      <c r="B45" s="61" t="s">
        <v>533</v>
      </c>
      <c r="C45" s="451"/>
    </row>
    <row r="46" spans="1:3" ht="13.5" thickBot="1">
      <c r="A46" s="55"/>
      <c r="B46" s="238" t="s">
        <v>521</v>
      </c>
      <c r="C46" s="455">
        <f>SUM(C40:C45)</f>
        <v>10650</v>
      </c>
    </row>
    <row r="47" spans="1:3" ht="12.75">
      <c r="A47" s="55"/>
      <c r="B47" s="56" t="s">
        <v>534</v>
      </c>
      <c r="C47" s="303">
        <v>109771</v>
      </c>
    </row>
    <row r="48" spans="1:3" ht="12.75">
      <c r="A48" s="55"/>
      <c r="B48" s="56" t="s">
        <v>535</v>
      </c>
      <c r="C48" s="303">
        <v>12000</v>
      </c>
    </row>
    <row r="49" spans="1:3" ht="13.5" thickBot="1">
      <c r="A49" s="55"/>
      <c r="B49" s="56" t="s">
        <v>536</v>
      </c>
      <c r="C49" s="451"/>
    </row>
    <row r="50" spans="1:3" ht="13.5" thickBot="1">
      <c r="A50" s="57"/>
      <c r="B50" s="58" t="s">
        <v>524</v>
      </c>
      <c r="C50" s="306">
        <f>SUM(C47:C49)</f>
        <v>121771</v>
      </c>
    </row>
    <row r="51" spans="1:3" ht="13.5" thickBot="1">
      <c r="A51" s="3"/>
      <c r="B51" s="410" t="s">
        <v>525</v>
      </c>
      <c r="C51" s="450"/>
    </row>
    <row r="52" spans="1:3" ht="13.5" thickBot="1">
      <c r="A52" s="3"/>
      <c r="B52" s="182" t="s">
        <v>526</v>
      </c>
      <c r="C52" s="455">
        <f>SUM(C50+C46+C51)</f>
        <v>132421</v>
      </c>
    </row>
    <row r="53" spans="1:3" ht="13.5" thickBot="1">
      <c r="A53" s="55"/>
      <c r="B53" s="456" t="s">
        <v>539</v>
      </c>
      <c r="C53" s="450"/>
    </row>
    <row r="54" spans="1:3" ht="12.75">
      <c r="A54" s="55"/>
      <c r="B54" s="56" t="s">
        <v>537</v>
      </c>
      <c r="C54" s="303"/>
    </row>
    <row r="55" spans="1:3" ht="13.5" thickBot="1">
      <c r="A55" s="55"/>
      <c r="B55" s="409" t="s">
        <v>538</v>
      </c>
      <c r="C55" s="451"/>
    </row>
    <row r="56" spans="1:3" ht="13.5" thickBot="1">
      <c r="A56" s="60"/>
      <c r="B56" s="410" t="s">
        <v>527</v>
      </c>
      <c r="C56" s="451"/>
    </row>
    <row r="57" spans="1:3" ht="15.75" thickBot="1">
      <c r="A57" s="60"/>
      <c r="B57" s="416" t="s">
        <v>540</v>
      </c>
      <c r="C57" s="457">
        <f>SUM(C52+C53+C56)</f>
        <v>132421</v>
      </c>
    </row>
    <row r="58" spans="1:3" ht="12.75">
      <c r="A58" s="15"/>
      <c r="B58" s="411" t="s">
        <v>541</v>
      </c>
      <c r="C58" s="303">
        <v>72867</v>
      </c>
    </row>
    <row r="59" spans="1:3" ht="12.75">
      <c r="A59" s="15"/>
      <c r="B59" s="411" t="s">
        <v>542</v>
      </c>
      <c r="C59" s="303">
        <v>19118</v>
      </c>
    </row>
    <row r="60" spans="1:3" ht="12.75" customHeight="1">
      <c r="A60" s="15"/>
      <c r="B60" s="411" t="s">
        <v>543</v>
      </c>
      <c r="C60" s="303">
        <v>40436</v>
      </c>
    </row>
    <row r="61" spans="1:3" ht="12.75" customHeight="1">
      <c r="A61" s="15"/>
      <c r="B61" s="411" t="s">
        <v>544</v>
      </c>
      <c r="C61" s="303"/>
    </row>
    <row r="62" spans="1:3" ht="12.75" customHeight="1" thickBot="1">
      <c r="A62" s="15"/>
      <c r="B62" s="413" t="s">
        <v>545</v>
      </c>
      <c r="C62" s="451"/>
    </row>
    <row r="63" spans="1:3" ht="12.75" customHeight="1" thickBot="1">
      <c r="A63" s="15"/>
      <c r="B63" s="412" t="s">
        <v>15</v>
      </c>
      <c r="C63" s="455">
        <f>SUM(C58:C62)</f>
        <v>132421</v>
      </c>
    </row>
    <row r="64" spans="1:3" ht="12.75" customHeight="1">
      <c r="A64" s="15"/>
      <c r="B64" s="411" t="s">
        <v>546</v>
      </c>
      <c r="C64" s="303"/>
    </row>
    <row r="65" spans="1:3" ht="12.75" customHeight="1">
      <c r="A65" s="15"/>
      <c r="B65" s="411" t="s">
        <v>547</v>
      </c>
      <c r="C65" s="303"/>
    </row>
    <row r="66" spans="1:3" ht="12.75" customHeight="1" thickBot="1">
      <c r="A66" s="15"/>
      <c r="B66" s="414" t="s">
        <v>548</v>
      </c>
      <c r="C66" s="451"/>
    </row>
    <row r="67" spans="1:3" ht="12.75" customHeight="1" thickBot="1">
      <c r="A67" s="15"/>
      <c r="B67" s="415" t="s">
        <v>21</v>
      </c>
      <c r="C67" s="450"/>
    </row>
    <row r="68" spans="1:3" ht="15.75" customHeight="1" thickBot="1">
      <c r="A68" s="53"/>
      <c r="B68" s="417" t="s">
        <v>40</v>
      </c>
      <c r="C68" s="457">
        <f>SUM(C63+C67)</f>
        <v>132421</v>
      </c>
    </row>
    <row r="69" spans="1:3" ht="15" customHeight="1">
      <c r="A69" s="418">
        <v>2310</v>
      </c>
      <c r="B69" s="420" t="s">
        <v>550</v>
      </c>
      <c r="C69" s="303"/>
    </row>
    <row r="70" spans="1:3" ht="12.75" customHeight="1">
      <c r="A70" s="55"/>
      <c r="B70" s="56" t="s">
        <v>528</v>
      </c>
      <c r="C70" s="303">
        <v>400</v>
      </c>
    </row>
    <row r="71" spans="1:3" ht="12.75" customHeight="1">
      <c r="A71" s="55"/>
      <c r="B71" s="56" t="s">
        <v>529</v>
      </c>
      <c r="C71" s="303"/>
    </row>
    <row r="72" spans="1:3" ht="12.75" customHeight="1">
      <c r="A72" s="55"/>
      <c r="B72" s="56" t="s">
        <v>530</v>
      </c>
      <c r="C72" s="303"/>
    </row>
    <row r="73" spans="1:3" ht="12.75" customHeight="1">
      <c r="A73" s="55"/>
      <c r="B73" s="56" t="s">
        <v>531</v>
      </c>
      <c r="C73" s="303">
        <v>6500</v>
      </c>
    </row>
    <row r="74" spans="1:3" ht="12.75" customHeight="1">
      <c r="A74" s="55"/>
      <c r="B74" s="56" t="s">
        <v>532</v>
      </c>
      <c r="C74" s="303"/>
    </row>
    <row r="75" spans="1:3" ht="12.75" customHeight="1" thickBot="1">
      <c r="A75" s="55"/>
      <c r="B75" s="61" t="s">
        <v>533</v>
      </c>
      <c r="C75" s="451"/>
    </row>
    <row r="76" spans="1:3" ht="12.75" customHeight="1" thickBot="1">
      <c r="A76" s="55"/>
      <c r="B76" s="238" t="s">
        <v>521</v>
      </c>
      <c r="C76" s="455">
        <f>SUM(C70:C75)</f>
        <v>6900</v>
      </c>
    </row>
    <row r="77" spans="1:3" ht="12.75" customHeight="1">
      <c r="A77" s="55"/>
      <c r="B77" s="56" t="s">
        <v>534</v>
      </c>
      <c r="C77" s="303">
        <v>61438</v>
      </c>
    </row>
    <row r="78" spans="1:3" ht="12.75" customHeight="1">
      <c r="A78" s="55"/>
      <c r="B78" s="56" t="s">
        <v>535</v>
      </c>
      <c r="C78" s="303">
        <v>5600</v>
      </c>
    </row>
    <row r="79" spans="1:3" ht="12.75" customHeight="1" thickBot="1">
      <c r="A79" s="55"/>
      <c r="B79" s="56" t="s">
        <v>536</v>
      </c>
      <c r="C79" s="451"/>
    </row>
    <row r="80" spans="1:3" ht="12.75" customHeight="1" thickBot="1">
      <c r="A80" s="57"/>
      <c r="B80" s="58" t="s">
        <v>524</v>
      </c>
      <c r="C80" s="306">
        <f>SUM(C77:C79)</f>
        <v>67038</v>
      </c>
    </row>
    <row r="81" spans="1:3" ht="12.75" customHeight="1" thickBot="1">
      <c r="A81" s="3"/>
      <c r="B81" s="410" t="s">
        <v>525</v>
      </c>
      <c r="C81" s="450"/>
    </row>
    <row r="82" spans="1:3" ht="12.75" customHeight="1" thickBot="1">
      <c r="A82" s="3"/>
      <c r="B82" s="182" t="s">
        <v>526</v>
      </c>
      <c r="C82" s="455">
        <f>SUM(C80+C76+C81)</f>
        <v>73938</v>
      </c>
    </row>
    <row r="83" spans="1:3" ht="12.75" customHeight="1" thickBot="1">
      <c r="A83" s="55"/>
      <c r="B83" s="238" t="s">
        <v>539</v>
      </c>
      <c r="C83" s="450"/>
    </row>
    <row r="84" spans="1:3" ht="12.75" customHeight="1">
      <c r="A84" s="55"/>
      <c r="B84" s="56" t="s">
        <v>537</v>
      </c>
      <c r="C84" s="303"/>
    </row>
    <row r="85" spans="1:3" ht="12.75" customHeight="1" thickBot="1">
      <c r="A85" s="55"/>
      <c r="B85" s="409" t="s">
        <v>538</v>
      </c>
      <c r="C85" s="451"/>
    </row>
    <row r="86" spans="1:3" ht="12.75" customHeight="1" thickBot="1">
      <c r="A86" s="60"/>
      <c r="B86" s="410" t="s">
        <v>527</v>
      </c>
      <c r="C86" s="451"/>
    </row>
    <row r="87" spans="1:3" ht="15.75" customHeight="1" thickBot="1">
      <c r="A87" s="60"/>
      <c r="B87" s="416" t="s">
        <v>540</v>
      </c>
      <c r="C87" s="457">
        <f>SUM(C82+C83+C86)</f>
        <v>73938</v>
      </c>
    </row>
    <row r="88" spans="1:3" ht="12.75" customHeight="1">
      <c r="A88" s="15"/>
      <c r="B88" s="411" t="s">
        <v>541</v>
      </c>
      <c r="C88" s="303">
        <v>41523</v>
      </c>
    </row>
    <row r="89" spans="1:3" ht="12.75" customHeight="1">
      <c r="A89" s="15"/>
      <c r="B89" s="411" t="s">
        <v>542</v>
      </c>
      <c r="C89" s="303">
        <v>10915</v>
      </c>
    </row>
    <row r="90" spans="1:3" ht="12.75" customHeight="1">
      <c r="A90" s="15"/>
      <c r="B90" s="411" t="s">
        <v>543</v>
      </c>
      <c r="C90" s="303">
        <v>21500</v>
      </c>
    </row>
    <row r="91" spans="1:3" ht="12.75" customHeight="1">
      <c r="A91" s="15"/>
      <c r="B91" s="411" t="s">
        <v>544</v>
      </c>
      <c r="C91" s="303"/>
    </row>
    <row r="92" spans="1:3" ht="12.75" customHeight="1" thickBot="1">
      <c r="A92" s="15"/>
      <c r="B92" s="413" t="s">
        <v>545</v>
      </c>
      <c r="C92" s="451"/>
    </row>
    <row r="93" spans="1:3" ht="12.75" customHeight="1" thickBot="1">
      <c r="A93" s="15"/>
      <c r="B93" s="412" t="s">
        <v>15</v>
      </c>
      <c r="C93" s="455">
        <f>SUM(C88:C92)</f>
        <v>73938</v>
      </c>
    </row>
    <row r="94" spans="1:3" ht="12.75" customHeight="1">
      <c r="A94" s="15"/>
      <c r="B94" s="411" t="s">
        <v>546</v>
      </c>
      <c r="C94" s="303"/>
    </row>
    <row r="95" spans="1:3" ht="12.75" customHeight="1">
      <c r="A95" s="15"/>
      <c r="B95" s="411" t="s">
        <v>547</v>
      </c>
      <c r="C95" s="303"/>
    </row>
    <row r="96" spans="1:3" ht="12.75" customHeight="1" thickBot="1">
      <c r="A96" s="15"/>
      <c r="B96" s="414" t="s">
        <v>548</v>
      </c>
      <c r="C96" s="451"/>
    </row>
    <row r="97" spans="1:3" ht="12.75" customHeight="1" thickBot="1">
      <c r="A97" s="15"/>
      <c r="B97" s="415" t="s">
        <v>21</v>
      </c>
      <c r="C97" s="450"/>
    </row>
    <row r="98" spans="1:3" ht="15.75" thickBot="1">
      <c r="A98" s="440"/>
      <c r="B98" s="422" t="s">
        <v>40</v>
      </c>
      <c r="C98" s="457">
        <f>SUM(C93+C97)</f>
        <v>73938</v>
      </c>
    </row>
    <row r="99" spans="1:3" ht="15">
      <c r="A99" s="442">
        <v>2315</v>
      </c>
      <c r="B99" s="443" t="s">
        <v>551</v>
      </c>
      <c r="C99" s="303"/>
    </row>
    <row r="100" spans="1:3" ht="12.75">
      <c r="A100" s="423"/>
      <c r="B100" s="424" t="s">
        <v>528</v>
      </c>
      <c r="C100" s="303">
        <v>1000</v>
      </c>
    </row>
    <row r="101" spans="1:3" ht="12.75">
      <c r="A101" s="423"/>
      <c r="B101" s="424" t="s">
        <v>529</v>
      </c>
      <c r="C101" s="303"/>
    </row>
    <row r="102" spans="1:3" ht="12.75">
      <c r="A102" s="423"/>
      <c r="B102" s="424" t="s">
        <v>530</v>
      </c>
      <c r="C102" s="303"/>
    </row>
    <row r="103" spans="1:3" ht="12.75">
      <c r="A103" s="423"/>
      <c r="B103" s="424" t="s">
        <v>531</v>
      </c>
      <c r="C103" s="303">
        <v>13757</v>
      </c>
    </row>
    <row r="104" spans="1:3" ht="12.75">
      <c r="A104" s="423"/>
      <c r="B104" s="424" t="s">
        <v>532</v>
      </c>
      <c r="C104" s="303">
        <v>5000</v>
      </c>
    </row>
    <row r="105" spans="1:3" ht="13.5" thickBot="1">
      <c r="A105" s="423"/>
      <c r="B105" s="426" t="s">
        <v>533</v>
      </c>
      <c r="C105" s="451"/>
    </row>
    <row r="106" spans="1:3" ht="13.5" thickBot="1">
      <c r="A106" s="423"/>
      <c r="B106" s="427" t="s">
        <v>521</v>
      </c>
      <c r="C106" s="455">
        <f>SUM(C100:C105)</f>
        <v>19757</v>
      </c>
    </row>
    <row r="107" spans="1:3" ht="12.75">
      <c r="A107" s="423"/>
      <c r="B107" s="424" t="s">
        <v>534</v>
      </c>
      <c r="C107" s="303">
        <v>197978</v>
      </c>
    </row>
    <row r="108" spans="1:3" ht="12.75">
      <c r="A108" s="423"/>
      <c r="B108" s="424" t="s">
        <v>535</v>
      </c>
      <c r="C108" s="303">
        <v>19000</v>
      </c>
    </row>
    <row r="109" spans="1:3" ht="13.5" thickBot="1">
      <c r="A109" s="423"/>
      <c r="B109" s="424" t="s">
        <v>536</v>
      </c>
      <c r="C109" s="451"/>
    </row>
    <row r="110" spans="1:3" ht="13.5" thickBot="1">
      <c r="A110" s="428"/>
      <c r="B110" s="429" t="s">
        <v>524</v>
      </c>
      <c r="C110" s="306">
        <f>SUM(C107:C109)</f>
        <v>216978</v>
      </c>
    </row>
    <row r="111" spans="1:3" ht="13.5" thickBot="1">
      <c r="A111" s="425"/>
      <c r="B111" s="430" t="s">
        <v>525</v>
      </c>
      <c r="C111" s="450"/>
    </row>
    <row r="112" spans="1:3" ht="13.5" thickBot="1">
      <c r="A112" s="425"/>
      <c r="B112" s="431" t="s">
        <v>526</v>
      </c>
      <c r="C112" s="455">
        <f>SUM(C110+C106+C111)</f>
        <v>236735</v>
      </c>
    </row>
    <row r="113" spans="1:3" ht="13.5" thickBot="1">
      <c r="A113" s="423"/>
      <c r="B113" s="427" t="s">
        <v>539</v>
      </c>
      <c r="C113" s="450"/>
    </row>
    <row r="114" spans="1:3" ht="12.75">
      <c r="A114" s="423"/>
      <c r="B114" s="424" t="s">
        <v>537</v>
      </c>
      <c r="C114" s="303"/>
    </row>
    <row r="115" spans="1:3" ht="13.5" thickBot="1">
      <c r="A115" s="423"/>
      <c r="B115" s="433" t="s">
        <v>538</v>
      </c>
      <c r="C115" s="451"/>
    </row>
    <row r="116" spans="1:3" ht="13.5" thickBot="1">
      <c r="A116" s="434"/>
      <c r="B116" s="430" t="s">
        <v>527</v>
      </c>
      <c r="C116" s="451"/>
    </row>
    <row r="117" spans="1:3" ht="15.75" thickBot="1">
      <c r="A117" s="434"/>
      <c r="B117" s="435" t="s">
        <v>540</v>
      </c>
      <c r="C117" s="457">
        <f>SUM(C112+C113+C116)</f>
        <v>236735</v>
      </c>
    </row>
    <row r="118" spans="1:3" ht="12.75">
      <c r="A118" s="421"/>
      <c r="B118" s="436" t="s">
        <v>541</v>
      </c>
      <c r="C118" s="303">
        <v>118822</v>
      </c>
    </row>
    <row r="119" spans="1:3" ht="12.75">
      <c r="A119" s="421"/>
      <c r="B119" s="436" t="s">
        <v>542</v>
      </c>
      <c r="C119" s="303">
        <v>31016</v>
      </c>
    </row>
    <row r="120" spans="1:3" ht="12.75">
      <c r="A120" s="421"/>
      <c r="B120" s="436" t="s">
        <v>543</v>
      </c>
      <c r="C120" s="303">
        <v>86897</v>
      </c>
    </row>
    <row r="121" spans="1:3" ht="12.75">
      <c r="A121" s="421"/>
      <c r="B121" s="436" t="s">
        <v>544</v>
      </c>
      <c r="C121" s="303"/>
    </row>
    <row r="122" spans="1:3" ht="13.5" thickBot="1">
      <c r="A122" s="421"/>
      <c r="B122" s="437" t="s">
        <v>545</v>
      </c>
      <c r="C122" s="451"/>
    </row>
    <row r="123" spans="1:3" ht="13.5" thickBot="1">
      <c r="A123" s="421"/>
      <c r="B123" s="438" t="s">
        <v>15</v>
      </c>
      <c r="C123" s="455">
        <f>SUM(C118:C122)</f>
        <v>236735</v>
      </c>
    </row>
    <row r="124" spans="1:3" ht="12.75">
      <c r="A124" s="421"/>
      <c r="B124" s="436" t="s">
        <v>546</v>
      </c>
      <c r="C124" s="303"/>
    </row>
    <row r="125" spans="1:3" ht="12.75">
      <c r="A125" s="421"/>
      <c r="B125" s="436" t="s">
        <v>547</v>
      </c>
      <c r="C125" s="303"/>
    </row>
    <row r="126" spans="1:3" ht="13.5" thickBot="1">
      <c r="A126" s="421"/>
      <c r="B126" s="439" t="s">
        <v>548</v>
      </c>
      <c r="C126" s="451"/>
    </row>
    <row r="127" spans="1:3" ht="13.5" thickBot="1">
      <c r="A127" s="421"/>
      <c r="B127" s="441" t="s">
        <v>21</v>
      </c>
      <c r="C127" s="450"/>
    </row>
    <row r="128" spans="1:3" ht="15.75" thickBot="1">
      <c r="A128" s="440"/>
      <c r="B128" s="422" t="s">
        <v>40</v>
      </c>
      <c r="C128" s="457">
        <f>SUM(C123+C127)</f>
        <v>236735</v>
      </c>
    </row>
    <row r="129" spans="1:3" ht="15" customHeight="1">
      <c r="A129" s="442">
        <v>2325</v>
      </c>
      <c r="B129" s="444" t="s">
        <v>552</v>
      </c>
      <c r="C129" s="303"/>
    </row>
    <row r="130" spans="1:3" ht="12.75">
      <c r="A130" s="423"/>
      <c r="B130" s="424" t="s">
        <v>528</v>
      </c>
      <c r="C130" s="303">
        <v>600</v>
      </c>
    </row>
    <row r="131" spans="1:3" ht="12.75">
      <c r="A131" s="423"/>
      <c r="B131" s="424" t="s">
        <v>529</v>
      </c>
      <c r="C131" s="303"/>
    </row>
    <row r="132" spans="1:3" ht="12.75">
      <c r="A132" s="423"/>
      <c r="B132" s="424" t="s">
        <v>530</v>
      </c>
      <c r="C132" s="303"/>
    </row>
    <row r="133" spans="1:3" ht="12.75">
      <c r="A133" s="423"/>
      <c r="B133" s="424" t="s">
        <v>531</v>
      </c>
      <c r="C133" s="303">
        <v>6800</v>
      </c>
    </row>
    <row r="134" spans="1:3" ht="12.75">
      <c r="A134" s="423"/>
      <c r="B134" s="424" t="s">
        <v>532</v>
      </c>
      <c r="C134" s="303">
        <v>1800</v>
      </c>
    </row>
    <row r="135" spans="1:3" ht="13.5" thickBot="1">
      <c r="A135" s="423"/>
      <c r="B135" s="426" t="s">
        <v>533</v>
      </c>
      <c r="C135" s="451"/>
    </row>
    <row r="136" spans="1:3" ht="13.5" thickBot="1">
      <c r="A136" s="423"/>
      <c r="B136" s="427" t="s">
        <v>521</v>
      </c>
      <c r="C136" s="455">
        <f>SUM(C130:C135)</f>
        <v>9200</v>
      </c>
    </row>
    <row r="137" spans="1:3" ht="12.75">
      <c r="A137" s="423"/>
      <c r="B137" s="424" t="s">
        <v>534</v>
      </c>
      <c r="C137" s="303">
        <v>88381</v>
      </c>
    </row>
    <row r="138" spans="1:3" ht="12.75">
      <c r="A138" s="423"/>
      <c r="B138" s="424" t="s">
        <v>535</v>
      </c>
      <c r="C138" s="303">
        <v>7800</v>
      </c>
    </row>
    <row r="139" spans="1:3" ht="13.5" thickBot="1">
      <c r="A139" s="423"/>
      <c r="B139" s="424" t="s">
        <v>536</v>
      </c>
      <c r="C139" s="451"/>
    </row>
    <row r="140" spans="1:3" ht="13.5" thickBot="1">
      <c r="A140" s="428"/>
      <c r="B140" s="429" t="s">
        <v>524</v>
      </c>
      <c r="C140" s="306">
        <f>SUM(C137:C139)</f>
        <v>96181</v>
      </c>
    </row>
    <row r="141" spans="1:3" ht="13.5" thickBot="1">
      <c r="A141" s="425"/>
      <c r="B141" s="430" t="s">
        <v>525</v>
      </c>
      <c r="C141" s="450"/>
    </row>
    <row r="142" spans="1:3" ht="13.5" thickBot="1">
      <c r="A142" s="425"/>
      <c r="B142" s="431" t="s">
        <v>526</v>
      </c>
      <c r="C142" s="455">
        <f>SUM(C140+C136+C141)</f>
        <v>105381</v>
      </c>
    </row>
    <row r="143" spans="1:3" ht="13.5" thickBot="1">
      <c r="A143" s="423"/>
      <c r="B143" s="427" t="s">
        <v>539</v>
      </c>
      <c r="C143" s="450"/>
    </row>
    <row r="144" spans="1:3" ht="12.75">
      <c r="A144" s="423"/>
      <c r="B144" s="424" t="s">
        <v>537</v>
      </c>
      <c r="C144" s="303"/>
    </row>
    <row r="145" spans="1:3" ht="13.5" thickBot="1">
      <c r="A145" s="423"/>
      <c r="B145" s="433" t="s">
        <v>538</v>
      </c>
      <c r="C145" s="451"/>
    </row>
    <row r="146" spans="1:3" ht="13.5" thickBot="1">
      <c r="A146" s="434"/>
      <c r="B146" s="430" t="s">
        <v>527</v>
      </c>
      <c r="C146" s="451"/>
    </row>
    <row r="147" spans="1:3" ht="15.75" thickBot="1">
      <c r="A147" s="434"/>
      <c r="B147" s="435" t="s">
        <v>540</v>
      </c>
      <c r="C147" s="457">
        <f>SUM(C142+C143+C146)</f>
        <v>105381</v>
      </c>
    </row>
    <row r="148" spans="1:3" ht="12.75">
      <c r="A148" s="421"/>
      <c r="B148" s="436" t="s">
        <v>541</v>
      </c>
      <c r="C148" s="303">
        <v>58869</v>
      </c>
    </row>
    <row r="149" spans="1:3" ht="12.75">
      <c r="A149" s="421"/>
      <c r="B149" s="436" t="s">
        <v>542</v>
      </c>
      <c r="C149" s="303">
        <v>15376</v>
      </c>
    </row>
    <row r="150" spans="1:3" ht="12.75">
      <c r="A150" s="421"/>
      <c r="B150" s="436" t="s">
        <v>543</v>
      </c>
      <c r="C150" s="303">
        <v>31136</v>
      </c>
    </row>
    <row r="151" spans="1:3" ht="12.75">
      <c r="A151" s="421"/>
      <c r="B151" s="436" t="s">
        <v>544</v>
      </c>
      <c r="C151" s="303"/>
    </row>
    <row r="152" spans="1:3" ht="13.5" thickBot="1">
      <c r="A152" s="421"/>
      <c r="B152" s="437" t="s">
        <v>545</v>
      </c>
      <c r="C152" s="451"/>
    </row>
    <row r="153" spans="1:3" ht="13.5" thickBot="1">
      <c r="A153" s="421"/>
      <c r="B153" s="438" t="s">
        <v>15</v>
      </c>
      <c r="C153" s="455">
        <f>SUM(C148:C152)</f>
        <v>105381</v>
      </c>
    </row>
    <row r="154" spans="1:3" ht="12.75">
      <c r="A154" s="421"/>
      <c r="B154" s="436" t="s">
        <v>546</v>
      </c>
      <c r="C154" s="303"/>
    </row>
    <row r="155" spans="1:3" ht="12.75">
      <c r="A155" s="421"/>
      <c r="B155" s="436" t="s">
        <v>547</v>
      </c>
      <c r="C155" s="303"/>
    </row>
    <row r="156" spans="1:3" ht="13.5" thickBot="1">
      <c r="A156" s="421"/>
      <c r="B156" s="439" t="s">
        <v>548</v>
      </c>
      <c r="C156" s="451"/>
    </row>
    <row r="157" spans="1:3" ht="13.5" thickBot="1">
      <c r="A157" s="421"/>
      <c r="B157" s="441" t="s">
        <v>21</v>
      </c>
      <c r="C157" s="450"/>
    </row>
    <row r="158" spans="1:3" ht="15.75" thickBot="1">
      <c r="A158" s="440"/>
      <c r="B158" s="422" t="s">
        <v>40</v>
      </c>
      <c r="C158" s="457">
        <f>SUM(C153+C157)</f>
        <v>105381</v>
      </c>
    </row>
    <row r="159" spans="1:3" ht="15">
      <c r="A159" s="442">
        <v>2330</v>
      </c>
      <c r="B159" s="443" t="s">
        <v>553</v>
      </c>
      <c r="C159" s="303"/>
    </row>
    <row r="160" spans="1:3" ht="12.75">
      <c r="A160" s="423"/>
      <c r="B160" s="424" t="s">
        <v>528</v>
      </c>
      <c r="C160" s="303">
        <v>900</v>
      </c>
    </row>
    <row r="161" spans="1:3" ht="12.75">
      <c r="A161" s="423"/>
      <c r="B161" s="424" t="s">
        <v>529</v>
      </c>
      <c r="C161" s="303"/>
    </row>
    <row r="162" spans="1:3" ht="12.75">
      <c r="A162" s="423"/>
      <c r="B162" s="424" t="s">
        <v>530</v>
      </c>
      <c r="C162" s="303"/>
    </row>
    <row r="163" spans="1:3" ht="12.75">
      <c r="A163" s="423"/>
      <c r="B163" s="424" t="s">
        <v>531</v>
      </c>
      <c r="C163" s="303">
        <v>8200</v>
      </c>
    </row>
    <row r="164" spans="1:3" ht="12.75">
      <c r="A164" s="423"/>
      <c r="B164" s="424" t="s">
        <v>532</v>
      </c>
      <c r="C164" s="303">
        <v>2200</v>
      </c>
    </row>
    <row r="165" spans="1:3" ht="13.5" thickBot="1">
      <c r="A165" s="423"/>
      <c r="B165" s="426" t="s">
        <v>533</v>
      </c>
      <c r="C165" s="451"/>
    </row>
    <row r="166" spans="1:3" ht="13.5" thickBot="1">
      <c r="A166" s="423"/>
      <c r="B166" s="427" t="s">
        <v>521</v>
      </c>
      <c r="C166" s="455">
        <f>SUM(C160:C165)</f>
        <v>11300</v>
      </c>
    </row>
    <row r="167" spans="1:3" ht="12.75">
      <c r="A167" s="423"/>
      <c r="B167" s="424" t="s">
        <v>534</v>
      </c>
      <c r="C167" s="303">
        <v>84858</v>
      </c>
    </row>
    <row r="168" spans="1:3" ht="12.75">
      <c r="A168" s="423"/>
      <c r="B168" s="424" t="s">
        <v>535</v>
      </c>
      <c r="C168" s="303">
        <v>8000</v>
      </c>
    </row>
    <row r="169" spans="1:3" ht="13.5" thickBot="1">
      <c r="A169" s="423"/>
      <c r="B169" s="424" t="s">
        <v>536</v>
      </c>
      <c r="C169" s="451"/>
    </row>
    <row r="170" spans="1:3" ht="13.5" thickBot="1">
      <c r="A170" s="428"/>
      <c r="B170" s="429" t="s">
        <v>524</v>
      </c>
      <c r="C170" s="306">
        <f>SUM(C167:C169)</f>
        <v>92858</v>
      </c>
    </row>
    <row r="171" spans="1:3" ht="13.5" thickBot="1">
      <c r="A171" s="425"/>
      <c r="B171" s="430" t="s">
        <v>525</v>
      </c>
      <c r="C171" s="450"/>
    </row>
    <row r="172" spans="1:3" ht="13.5" thickBot="1">
      <c r="A172" s="425"/>
      <c r="B172" s="431" t="s">
        <v>526</v>
      </c>
      <c r="C172" s="455">
        <f>SUM(C170+C166+C171)</f>
        <v>104158</v>
      </c>
    </row>
    <row r="173" spans="1:3" ht="13.5" thickBot="1">
      <c r="A173" s="423"/>
      <c r="B173" s="427" t="s">
        <v>539</v>
      </c>
      <c r="C173" s="450"/>
    </row>
    <row r="174" spans="1:3" ht="12.75">
      <c r="A174" s="423"/>
      <c r="B174" s="424" t="s">
        <v>537</v>
      </c>
      <c r="C174" s="303"/>
    </row>
    <row r="175" spans="1:3" ht="13.5" thickBot="1">
      <c r="A175" s="423"/>
      <c r="B175" s="433" t="s">
        <v>538</v>
      </c>
      <c r="C175" s="451"/>
    </row>
    <row r="176" spans="1:3" ht="13.5" thickBot="1">
      <c r="A176" s="434"/>
      <c r="B176" s="430" t="s">
        <v>527</v>
      </c>
      <c r="C176" s="451"/>
    </row>
    <row r="177" spans="1:3" ht="15.75" thickBot="1">
      <c r="A177" s="434"/>
      <c r="B177" s="435" t="s">
        <v>540</v>
      </c>
      <c r="C177" s="457">
        <f>SUM(C172+C173+C176)</f>
        <v>104158</v>
      </c>
    </row>
    <row r="178" spans="1:3" ht="12.75">
      <c r="A178" s="421"/>
      <c r="B178" s="436" t="s">
        <v>541</v>
      </c>
      <c r="C178" s="303">
        <v>50246</v>
      </c>
    </row>
    <row r="179" spans="1:3" ht="12.75">
      <c r="A179" s="421"/>
      <c r="B179" s="436" t="s">
        <v>542</v>
      </c>
      <c r="C179" s="303">
        <v>13128</v>
      </c>
    </row>
    <row r="180" spans="1:3" ht="12.75">
      <c r="A180" s="421"/>
      <c r="B180" s="436" t="s">
        <v>543</v>
      </c>
      <c r="C180" s="303">
        <v>40784</v>
      </c>
    </row>
    <row r="181" spans="1:3" ht="12.75">
      <c r="A181" s="421"/>
      <c r="B181" s="436" t="s">
        <v>544</v>
      </c>
      <c r="C181" s="303"/>
    </row>
    <row r="182" spans="1:3" ht="13.5" thickBot="1">
      <c r="A182" s="421"/>
      <c r="B182" s="437" t="s">
        <v>545</v>
      </c>
      <c r="C182" s="451"/>
    </row>
    <row r="183" spans="1:3" ht="13.5" thickBot="1">
      <c r="A183" s="421"/>
      <c r="B183" s="438" t="s">
        <v>15</v>
      </c>
      <c r="C183" s="455">
        <f>SUM(C178:C182)</f>
        <v>104158</v>
      </c>
    </row>
    <row r="184" spans="1:3" ht="12.75">
      <c r="A184" s="421"/>
      <c r="B184" s="436" t="s">
        <v>546</v>
      </c>
      <c r="C184" s="303"/>
    </row>
    <row r="185" spans="1:3" ht="12.75">
      <c r="A185" s="421"/>
      <c r="B185" s="436" t="s">
        <v>547</v>
      </c>
      <c r="C185" s="303"/>
    </row>
    <row r="186" spans="1:3" ht="13.5" thickBot="1">
      <c r="A186" s="421"/>
      <c r="B186" s="439" t="s">
        <v>548</v>
      </c>
      <c r="C186" s="451"/>
    </row>
    <row r="187" spans="1:3" ht="13.5" thickBot="1">
      <c r="A187" s="421"/>
      <c r="B187" s="441" t="s">
        <v>21</v>
      </c>
      <c r="C187" s="450"/>
    </row>
    <row r="188" spans="1:3" ht="15.75" thickBot="1">
      <c r="A188" s="440"/>
      <c r="B188" s="422" t="s">
        <v>40</v>
      </c>
      <c r="C188" s="457">
        <f>SUM(C183+C187)</f>
        <v>104158</v>
      </c>
    </row>
    <row r="189" spans="1:3" ht="15">
      <c r="A189" s="445">
        <v>2335</v>
      </c>
      <c r="B189" s="443" t="s">
        <v>554</v>
      </c>
      <c r="C189" s="303"/>
    </row>
    <row r="190" spans="1:3" ht="12.75">
      <c r="A190" s="423"/>
      <c r="B190" s="424" t="s">
        <v>528</v>
      </c>
      <c r="C190" s="303">
        <v>400</v>
      </c>
    </row>
    <row r="191" spans="1:3" ht="12.75">
      <c r="A191" s="423"/>
      <c r="B191" s="424" t="s">
        <v>529</v>
      </c>
      <c r="C191" s="303"/>
    </row>
    <row r="192" spans="1:3" ht="12.75">
      <c r="A192" s="423"/>
      <c r="B192" s="424" t="s">
        <v>530</v>
      </c>
      <c r="C192" s="303"/>
    </row>
    <row r="193" spans="1:3" ht="12.75">
      <c r="A193" s="423"/>
      <c r="B193" s="424" t="s">
        <v>531</v>
      </c>
      <c r="C193" s="303">
        <v>6250</v>
      </c>
    </row>
    <row r="194" spans="1:3" ht="12.75">
      <c r="A194" s="423"/>
      <c r="B194" s="424" t="s">
        <v>532</v>
      </c>
      <c r="C194" s="303"/>
    </row>
    <row r="195" spans="1:3" ht="13.5" thickBot="1">
      <c r="A195" s="423"/>
      <c r="B195" s="426" t="s">
        <v>533</v>
      </c>
      <c r="C195" s="451"/>
    </row>
    <row r="196" spans="1:3" ht="13.5" thickBot="1">
      <c r="A196" s="423"/>
      <c r="B196" s="427" t="s">
        <v>521</v>
      </c>
      <c r="C196" s="455">
        <f>SUM(C190:C195)</f>
        <v>6650</v>
      </c>
    </row>
    <row r="197" spans="1:3" ht="12.75">
      <c r="A197" s="423"/>
      <c r="B197" s="424" t="s">
        <v>534</v>
      </c>
      <c r="C197" s="303">
        <v>47894</v>
      </c>
    </row>
    <row r="198" spans="1:3" ht="12.75">
      <c r="A198" s="423"/>
      <c r="B198" s="424" t="s">
        <v>535</v>
      </c>
      <c r="C198" s="303">
        <v>5000</v>
      </c>
    </row>
    <row r="199" spans="1:3" ht="13.5" thickBot="1">
      <c r="A199" s="423"/>
      <c r="B199" s="424" t="s">
        <v>536</v>
      </c>
      <c r="C199" s="451"/>
    </row>
    <row r="200" spans="1:3" ht="13.5" thickBot="1">
      <c r="A200" s="428"/>
      <c r="B200" s="429" t="s">
        <v>524</v>
      </c>
      <c r="C200" s="306">
        <f>SUM(C197:C199)</f>
        <v>52894</v>
      </c>
    </row>
    <row r="201" spans="1:3" ht="13.5" thickBot="1">
      <c r="A201" s="425"/>
      <c r="B201" s="430" t="s">
        <v>525</v>
      </c>
      <c r="C201" s="450"/>
    </row>
    <row r="202" spans="1:3" ht="13.5" thickBot="1">
      <c r="A202" s="425"/>
      <c r="B202" s="431" t="s">
        <v>526</v>
      </c>
      <c r="C202" s="455">
        <f>SUM(C200+C196+C201)</f>
        <v>59544</v>
      </c>
    </row>
    <row r="203" spans="1:3" ht="13.5" thickBot="1">
      <c r="A203" s="423"/>
      <c r="B203" s="427" t="s">
        <v>539</v>
      </c>
      <c r="C203" s="450"/>
    </row>
    <row r="204" spans="1:3" ht="12.75">
      <c r="A204" s="423"/>
      <c r="B204" s="424" t="s">
        <v>537</v>
      </c>
      <c r="C204" s="303"/>
    </row>
    <row r="205" spans="1:3" ht="13.5" thickBot="1">
      <c r="A205" s="423"/>
      <c r="B205" s="433" t="s">
        <v>538</v>
      </c>
      <c r="C205" s="451"/>
    </row>
    <row r="206" spans="1:3" ht="13.5" thickBot="1">
      <c r="A206" s="434"/>
      <c r="B206" s="430" t="s">
        <v>527</v>
      </c>
      <c r="C206" s="451"/>
    </row>
    <row r="207" spans="1:3" ht="15.75" thickBot="1">
      <c r="A207" s="434"/>
      <c r="B207" s="435" t="s">
        <v>540</v>
      </c>
      <c r="C207" s="457">
        <f>SUM(C202+C203+C206)</f>
        <v>59544</v>
      </c>
    </row>
    <row r="208" spans="1:3" ht="12.75">
      <c r="A208" s="421"/>
      <c r="B208" s="436" t="s">
        <v>541</v>
      </c>
      <c r="C208" s="303">
        <v>31045</v>
      </c>
    </row>
    <row r="209" spans="1:3" ht="12.75">
      <c r="A209" s="421"/>
      <c r="B209" s="436" t="s">
        <v>542</v>
      </c>
      <c r="C209" s="303">
        <v>8136</v>
      </c>
    </row>
    <row r="210" spans="1:3" ht="12.75">
      <c r="A210" s="421"/>
      <c r="B210" s="436" t="s">
        <v>543</v>
      </c>
      <c r="C210" s="303">
        <v>20363</v>
      </c>
    </row>
    <row r="211" spans="1:3" ht="12.75">
      <c r="A211" s="421"/>
      <c r="B211" s="436" t="s">
        <v>544</v>
      </c>
      <c r="C211" s="303"/>
    </row>
    <row r="212" spans="1:3" ht="13.5" thickBot="1">
      <c r="A212" s="421"/>
      <c r="B212" s="437" t="s">
        <v>545</v>
      </c>
      <c r="C212" s="451"/>
    </row>
    <row r="213" spans="1:3" ht="13.5" thickBot="1">
      <c r="A213" s="421"/>
      <c r="B213" s="438" t="s">
        <v>15</v>
      </c>
      <c r="C213" s="455">
        <f>SUM(C208:C212)</f>
        <v>59544</v>
      </c>
    </row>
    <row r="214" spans="1:3" ht="12.75">
      <c r="A214" s="421"/>
      <c r="B214" s="436" t="s">
        <v>546</v>
      </c>
      <c r="C214" s="303"/>
    </row>
    <row r="215" spans="1:3" ht="12.75">
      <c r="A215" s="421"/>
      <c r="B215" s="436" t="s">
        <v>547</v>
      </c>
      <c r="C215" s="303"/>
    </row>
    <row r="216" spans="1:3" ht="13.5" thickBot="1">
      <c r="A216" s="421"/>
      <c r="B216" s="439" t="s">
        <v>548</v>
      </c>
      <c r="C216" s="451"/>
    </row>
    <row r="217" spans="1:3" ht="13.5" thickBot="1">
      <c r="A217" s="421"/>
      <c r="B217" s="441" t="s">
        <v>21</v>
      </c>
      <c r="C217" s="450"/>
    </row>
    <row r="218" spans="1:3" ht="15.75" thickBot="1">
      <c r="A218" s="440"/>
      <c r="B218" s="422" t="s">
        <v>40</v>
      </c>
      <c r="C218" s="457">
        <f>SUM(C213+C217)</f>
        <v>59544</v>
      </c>
    </row>
    <row r="219" spans="1:3" ht="15">
      <c r="A219" s="442">
        <v>2345</v>
      </c>
      <c r="B219" s="446" t="s">
        <v>555</v>
      </c>
      <c r="C219" s="303"/>
    </row>
    <row r="220" spans="1:3" ht="12.75">
      <c r="A220" s="423"/>
      <c r="B220" s="424" t="s">
        <v>528</v>
      </c>
      <c r="C220" s="303">
        <v>300</v>
      </c>
    </row>
    <row r="221" spans="1:3" ht="12.75">
      <c r="A221" s="423"/>
      <c r="B221" s="424" t="s">
        <v>529</v>
      </c>
      <c r="C221" s="303"/>
    </row>
    <row r="222" spans="1:3" ht="12.75">
      <c r="A222" s="423"/>
      <c r="B222" s="424" t="s">
        <v>530</v>
      </c>
      <c r="C222" s="303"/>
    </row>
    <row r="223" spans="1:3" ht="12.75">
      <c r="A223" s="423"/>
      <c r="B223" s="424" t="s">
        <v>531</v>
      </c>
      <c r="C223" s="303">
        <v>6250</v>
      </c>
    </row>
    <row r="224" spans="1:3" ht="12.75">
      <c r="A224" s="423"/>
      <c r="B224" s="424" t="s">
        <v>532</v>
      </c>
      <c r="C224" s="303"/>
    </row>
    <row r="225" spans="1:3" ht="13.5" thickBot="1">
      <c r="A225" s="423"/>
      <c r="B225" s="426" t="s">
        <v>533</v>
      </c>
      <c r="C225" s="451"/>
    </row>
    <row r="226" spans="1:3" ht="13.5" thickBot="1">
      <c r="A226" s="423"/>
      <c r="B226" s="427" t="s">
        <v>521</v>
      </c>
      <c r="C226" s="455">
        <f>SUM(C220:C225)</f>
        <v>6550</v>
      </c>
    </row>
    <row r="227" spans="1:3" ht="12.75">
      <c r="A227" s="423"/>
      <c r="B227" s="424" t="s">
        <v>534</v>
      </c>
      <c r="C227" s="303">
        <v>48966</v>
      </c>
    </row>
    <row r="228" spans="1:3" ht="12.75">
      <c r="A228" s="423"/>
      <c r="B228" s="424" t="s">
        <v>535</v>
      </c>
      <c r="C228" s="303">
        <v>4000</v>
      </c>
    </row>
    <row r="229" spans="1:3" ht="13.5" thickBot="1">
      <c r="A229" s="423"/>
      <c r="B229" s="424" t="s">
        <v>536</v>
      </c>
      <c r="C229" s="451"/>
    </row>
    <row r="230" spans="1:3" ht="13.5" thickBot="1">
      <c r="A230" s="428"/>
      <c r="B230" s="429" t="s">
        <v>524</v>
      </c>
      <c r="C230" s="306">
        <f>SUM(C227:C229)</f>
        <v>52966</v>
      </c>
    </row>
    <row r="231" spans="1:3" ht="13.5" thickBot="1">
      <c r="A231" s="425"/>
      <c r="B231" s="430" t="s">
        <v>525</v>
      </c>
      <c r="C231" s="450"/>
    </row>
    <row r="232" spans="1:3" ht="13.5" thickBot="1">
      <c r="A232" s="425"/>
      <c r="B232" s="431" t="s">
        <v>526</v>
      </c>
      <c r="C232" s="455">
        <f>SUM(C230+C226+C231)</f>
        <v>59516</v>
      </c>
    </row>
    <row r="233" spans="1:3" ht="13.5" thickBot="1">
      <c r="A233" s="423"/>
      <c r="B233" s="427" t="s">
        <v>539</v>
      </c>
      <c r="C233" s="450"/>
    </row>
    <row r="234" spans="1:3" ht="12.75">
      <c r="A234" s="423"/>
      <c r="B234" s="424" t="s">
        <v>537</v>
      </c>
      <c r="C234" s="303"/>
    </row>
    <row r="235" spans="1:3" ht="13.5" thickBot="1">
      <c r="A235" s="423"/>
      <c r="B235" s="433" t="s">
        <v>538</v>
      </c>
      <c r="C235" s="451"/>
    </row>
    <row r="236" spans="1:3" ht="13.5" thickBot="1">
      <c r="A236" s="434"/>
      <c r="B236" s="430" t="s">
        <v>527</v>
      </c>
      <c r="C236" s="451"/>
    </row>
    <row r="237" spans="1:3" ht="15.75" thickBot="1">
      <c r="A237" s="434"/>
      <c r="B237" s="435" t="s">
        <v>540</v>
      </c>
      <c r="C237" s="457">
        <f>SUM(C232+C233+C236)</f>
        <v>59516</v>
      </c>
    </row>
    <row r="238" spans="1:3" ht="12.75">
      <c r="A238" s="421"/>
      <c r="B238" s="436" t="s">
        <v>541</v>
      </c>
      <c r="C238" s="303">
        <v>32745</v>
      </c>
    </row>
    <row r="239" spans="1:3" ht="12.75">
      <c r="A239" s="421"/>
      <c r="B239" s="436" t="s">
        <v>542</v>
      </c>
      <c r="C239" s="303">
        <v>8623</v>
      </c>
    </row>
    <row r="240" spans="1:3" ht="12.75">
      <c r="A240" s="421"/>
      <c r="B240" s="436" t="s">
        <v>543</v>
      </c>
      <c r="C240" s="303">
        <v>18148</v>
      </c>
    </row>
    <row r="241" spans="1:3" ht="12.75">
      <c r="A241" s="421"/>
      <c r="B241" s="436" t="s">
        <v>544</v>
      </c>
      <c r="C241" s="303"/>
    </row>
    <row r="242" spans="1:3" ht="13.5" thickBot="1">
      <c r="A242" s="421"/>
      <c r="B242" s="437" t="s">
        <v>545</v>
      </c>
      <c r="C242" s="451"/>
    </row>
    <row r="243" spans="1:3" ht="13.5" thickBot="1">
      <c r="A243" s="421"/>
      <c r="B243" s="438" t="s">
        <v>15</v>
      </c>
      <c r="C243" s="455">
        <f>SUM(C238:C242)</f>
        <v>59516</v>
      </c>
    </row>
    <row r="244" spans="1:3" ht="12.75">
      <c r="A244" s="421"/>
      <c r="B244" s="436" t="s">
        <v>546</v>
      </c>
      <c r="C244" s="303"/>
    </row>
    <row r="245" spans="1:3" ht="12.75">
      <c r="A245" s="421"/>
      <c r="B245" s="436" t="s">
        <v>547</v>
      </c>
      <c r="C245" s="303"/>
    </row>
    <row r="246" spans="1:3" ht="13.5" thickBot="1">
      <c r="A246" s="421"/>
      <c r="B246" s="439" t="s">
        <v>548</v>
      </c>
      <c r="C246" s="451"/>
    </row>
    <row r="247" spans="1:3" ht="13.5" thickBot="1">
      <c r="A247" s="421"/>
      <c r="B247" s="441" t="s">
        <v>21</v>
      </c>
      <c r="C247" s="450"/>
    </row>
    <row r="248" spans="1:3" ht="15.75" thickBot="1">
      <c r="A248" s="440"/>
      <c r="B248" s="422" t="s">
        <v>40</v>
      </c>
      <c r="C248" s="457">
        <f>SUM(C243+C247)</f>
        <v>59516</v>
      </c>
    </row>
    <row r="249" spans="1:3" ht="15">
      <c r="A249" s="442">
        <v>2360</v>
      </c>
      <c r="B249" s="444" t="s">
        <v>556</v>
      </c>
      <c r="C249" s="303"/>
    </row>
    <row r="250" spans="1:3" ht="12.75">
      <c r="A250" s="423"/>
      <c r="B250" s="424" t="s">
        <v>528</v>
      </c>
      <c r="C250" s="303">
        <v>350</v>
      </c>
    </row>
    <row r="251" spans="1:3" ht="12.75">
      <c r="A251" s="423"/>
      <c r="B251" s="424" t="s">
        <v>529</v>
      </c>
      <c r="C251" s="303"/>
    </row>
    <row r="252" spans="1:3" ht="12.75">
      <c r="A252" s="423"/>
      <c r="B252" s="424" t="s">
        <v>530</v>
      </c>
      <c r="C252" s="303"/>
    </row>
    <row r="253" spans="1:3" ht="12.75">
      <c r="A253" s="423"/>
      <c r="B253" s="424" t="s">
        <v>531</v>
      </c>
      <c r="C253" s="303">
        <v>5900</v>
      </c>
    </row>
    <row r="254" spans="1:3" ht="12.75">
      <c r="A254" s="423"/>
      <c r="B254" s="424" t="s">
        <v>532</v>
      </c>
      <c r="C254" s="303"/>
    </row>
    <row r="255" spans="1:3" ht="13.5" thickBot="1">
      <c r="A255" s="423"/>
      <c r="B255" s="426" t="s">
        <v>533</v>
      </c>
      <c r="C255" s="451"/>
    </row>
    <row r="256" spans="1:3" ht="13.5" thickBot="1">
      <c r="A256" s="423"/>
      <c r="B256" s="427" t="s">
        <v>521</v>
      </c>
      <c r="C256" s="455">
        <f>SUM(C250:C255)</f>
        <v>6250</v>
      </c>
    </row>
    <row r="257" spans="1:3" ht="12.75">
      <c r="A257" s="423"/>
      <c r="B257" s="424" t="s">
        <v>534</v>
      </c>
      <c r="C257" s="303">
        <v>49443</v>
      </c>
    </row>
    <row r="258" spans="1:3" ht="12.75">
      <c r="A258" s="423"/>
      <c r="B258" s="424" t="s">
        <v>535</v>
      </c>
      <c r="C258" s="303">
        <v>4600</v>
      </c>
    </row>
    <row r="259" spans="1:3" ht="13.5" thickBot="1">
      <c r="A259" s="423"/>
      <c r="B259" s="424" t="s">
        <v>536</v>
      </c>
      <c r="C259" s="451"/>
    </row>
    <row r="260" spans="1:3" ht="13.5" thickBot="1">
      <c r="A260" s="428"/>
      <c r="B260" s="429" t="s">
        <v>524</v>
      </c>
      <c r="C260" s="306">
        <f>SUM(C257:C259)</f>
        <v>54043</v>
      </c>
    </row>
    <row r="261" spans="1:3" ht="13.5" thickBot="1">
      <c r="A261" s="425"/>
      <c r="B261" s="430" t="s">
        <v>525</v>
      </c>
      <c r="C261" s="450"/>
    </row>
    <row r="262" spans="1:3" ht="13.5" thickBot="1">
      <c r="A262" s="425"/>
      <c r="B262" s="431" t="s">
        <v>526</v>
      </c>
      <c r="C262" s="455">
        <f>SUM(C260+C256+C261)</f>
        <v>60293</v>
      </c>
    </row>
    <row r="263" spans="1:3" ht="13.5" thickBot="1">
      <c r="A263" s="423"/>
      <c r="B263" s="427" t="s">
        <v>539</v>
      </c>
      <c r="C263" s="450"/>
    </row>
    <row r="264" spans="1:3" ht="12.75">
      <c r="A264" s="423"/>
      <c r="B264" s="424" t="s">
        <v>537</v>
      </c>
      <c r="C264" s="303"/>
    </row>
    <row r="265" spans="1:3" ht="13.5" thickBot="1">
      <c r="A265" s="423"/>
      <c r="B265" s="433" t="s">
        <v>538</v>
      </c>
      <c r="C265" s="451"/>
    </row>
    <row r="266" spans="1:3" ht="13.5" thickBot="1">
      <c r="A266" s="434"/>
      <c r="B266" s="430" t="s">
        <v>527</v>
      </c>
      <c r="C266" s="451"/>
    </row>
    <row r="267" spans="1:3" ht="15.75" thickBot="1">
      <c r="A267" s="434"/>
      <c r="B267" s="435" t="s">
        <v>540</v>
      </c>
      <c r="C267" s="457">
        <f>SUM(C262+C263+C266)</f>
        <v>60293</v>
      </c>
    </row>
    <row r="268" spans="1:3" ht="12.75">
      <c r="A268" s="421"/>
      <c r="B268" s="436" t="s">
        <v>541</v>
      </c>
      <c r="C268" s="303">
        <v>32088</v>
      </c>
    </row>
    <row r="269" spans="1:3" ht="12.75">
      <c r="A269" s="421"/>
      <c r="B269" s="436" t="s">
        <v>542</v>
      </c>
      <c r="C269" s="303">
        <v>8446</v>
      </c>
    </row>
    <row r="270" spans="1:3" ht="12.75">
      <c r="A270" s="421"/>
      <c r="B270" s="436" t="s">
        <v>543</v>
      </c>
      <c r="C270" s="303">
        <v>19759</v>
      </c>
    </row>
    <row r="271" spans="1:3" ht="12.75">
      <c r="A271" s="421"/>
      <c r="B271" s="436" t="s">
        <v>544</v>
      </c>
      <c r="C271" s="303"/>
    </row>
    <row r="272" spans="1:3" ht="13.5" thickBot="1">
      <c r="A272" s="421"/>
      <c r="B272" s="437" t="s">
        <v>545</v>
      </c>
      <c r="C272" s="451"/>
    </row>
    <row r="273" spans="1:3" ht="13.5" thickBot="1">
      <c r="A273" s="421"/>
      <c r="B273" s="438" t="s">
        <v>15</v>
      </c>
      <c r="C273" s="455">
        <f>SUM(C268:C272)</f>
        <v>60293</v>
      </c>
    </row>
    <row r="274" spans="1:3" ht="12.75">
      <c r="A274" s="421"/>
      <c r="B274" s="436" t="s">
        <v>546</v>
      </c>
      <c r="C274" s="303"/>
    </row>
    <row r="275" spans="1:3" ht="12.75">
      <c r="A275" s="421"/>
      <c r="B275" s="436" t="s">
        <v>547</v>
      </c>
      <c r="C275" s="303"/>
    </row>
    <row r="276" spans="1:3" ht="13.5" thickBot="1">
      <c r="A276" s="421"/>
      <c r="B276" s="439" t="s">
        <v>548</v>
      </c>
      <c r="C276" s="451"/>
    </row>
    <row r="277" spans="1:3" ht="13.5" thickBot="1">
      <c r="A277" s="421"/>
      <c r="B277" s="441" t="s">
        <v>21</v>
      </c>
      <c r="C277" s="450"/>
    </row>
    <row r="278" spans="1:3" ht="15.75" thickBot="1">
      <c r="A278" s="440"/>
      <c r="B278" s="422" t="s">
        <v>40</v>
      </c>
      <c r="C278" s="457">
        <f>SUM(C273+C277)</f>
        <v>60293</v>
      </c>
    </row>
    <row r="279" spans="1:3" ht="15">
      <c r="A279" s="444">
        <v>2499</v>
      </c>
      <c r="B279" s="443" t="s">
        <v>557</v>
      </c>
      <c r="C279" s="453"/>
    </row>
    <row r="280" spans="1:3" ht="12.75">
      <c r="A280" s="423"/>
      <c r="B280" s="424" t="s">
        <v>528</v>
      </c>
      <c r="C280" s="453">
        <f>SUM(C10+C40+C70+C100+C130+C160+C190+C220+C250)</f>
        <v>5550</v>
      </c>
    </row>
    <row r="281" spans="1:3" ht="12.75">
      <c r="A281" s="423"/>
      <c r="B281" s="424" t="s">
        <v>529</v>
      </c>
      <c r="C281" s="453">
        <f>SUM(C11+C41+C71+C101+C131+C161+C191+C221+C251)</f>
        <v>0</v>
      </c>
    </row>
    <row r="282" spans="1:3" ht="12.75">
      <c r="A282" s="423"/>
      <c r="B282" s="424" t="s">
        <v>530</v>
      </c>
      <c r="C282" s="453">
        <f aca="true" t="shared" si="0" ref="C282:C307">SUM(C12+C42+C72+C102+C132+C162+C192+C222+C252)</f>
        <v>1600</v>
      </c>
    </row>
    <row r="283" spans="1:3" ht="12.75">
      <c r="A283" s="423"/>
      <c r="B283" s="424" t="s">
        <v>531</v>
      </c>
      <c r="C283" s="453">
        <f t="shared" si="0"/>
        <v>67007</v>
      </c>
    </row>
    <row r="284" spans="1:3" ht="12.75">
      <c r="A284" s="423"/>
      <c r="B284" s="424" t="s">
        <v>532</v>
      </c>
      <c r="C284" s="453">
        <f t="shared" si="0"/>
        <v>14300</v>
      </c>
    </row>
    <row r="285" spans="1:3" ht="13.5" thickBot="1">
      <c r="A285" s="423"/>
      <c r="B285" s="426" t="s">
        <v>533</v>
      </c>
      <c r="C285" s="454">
        <f t="shared" si="0"/>
        <v>0</v>
      </c>
    </row>
    <row r="286" spans="1:3" ht="13.5" thickBot="1">
      <c r="A286" s="423"/>
      <c r="B286" s="427" t="s">
        <v>521</v>
      </c>
      <c r="C286" s="460">
        <f>SUM(C280:C285)</f>
        <v>88457</v>
      </c>
    </row>
    <row r="287" spans="1:3" ht="12.75">
      <c r="A287" s="423"/>
      <c r="B287" s="424" t="s">
        <v>534</v>
      </c>
      <c r="C287" s="453">
        <f t="shared" si="0"/>
        <v>785661</v>
      </c>
    </row>
    <row r="288" spans="1:3" ht="12.75">
      <c r="A288" s="423"/>
      <c r="B288" s="424" t="s">
        <v>535</v>
      </c>
      <c r="C288" s="453">
        <f t="shared" si="0"/>
        <v>76000</v>
      </c>
    </row>
    <row r="289" spans="1:3" ht="13.5" thickBot="1">
      <c r="A289" s="423"/>
      <c r="B289" s="424" t="s">
        <v>536</v>
      </c>
      <c r="C289" s="454">
        <f t="shared" si="0"/>
        <v>0</v>
      </c>
    </row>
    <row r="290" spans="1:3" ht="13.5" thickBot="1">
      <c r="A290" s="428"/>
      <c r="B290" s="429" t="s">
        <v>524</v>
      </c>
      <c r="C290" s="460">
        <f>SUM(C287:C289)</f>
        <v>861661</v>
      </c>
    </row>
    <row r="291" spans="1:3" ht="13.5" thickBot="1">
      <c r="A291" s="425"/>
      <c r="B291" s="430" t="s">
        <v>525</v>
      </c>
      <c r="C291" s="452">
        <f t="shared" si="0"/>
        <v>0</v>
      </c>
    </row>
    <row r="292" spans="1:3" ht="13.5" thickBot="1">
      <c r="A292" s="425"/>
      <c r="B292" s="431" t="s">
        <v>526</v>
      </c>
      <c r="C292" s="459">
        <f>SUM(C290+C291+C286)</f>
        <v>950118</v>
      </c>
    </row>
    <row r="293" spans="1:3" ht="13.5" thickBot="1">
      <c r="A293" s="423"/>
      <c r="B293" s="427" t="s">
        <v>539</v>
      </c>
      <c r="C293" s="452">
        <f t="shared" si="0"/>
        <v>0</v>
      </c>
    </row>
    <row r="294" spans="1:3" ht="12.75">
      <c r="A294" s="423"/>
      <c r="B294" s="424" t="s">
        <v>537</v>
      </c>
      <c r="C294" s="453">
        <f t="shared" si="0"/>
        <v>0</v>
      </c>
    </row>
    <row r="295" spans="1:3" ht="13.5" thickBot="1">
      <c r="A295" s="423"/>
      <c r="B295" s="433" t="s">
        <v>538</v>
      </c>
      <c r="C295" s="454">
        <f t="shared" si="0"/>
        <v>0</v>
      </c>
    </row>
    <row r="296" spans="1:3" ht="13.5" thickBot="1">
      <c r="A296" s="434"/>
      <c r="B296" s="430" t="s">
        <v>527</v>
      </c>
      <c r="C296" s="452">
        <f t="shared" si="0"/>
        <v>0</v>
      </c>
    </row>
    <row r="297" spans="1:3" ht="15.75" thickBot="1">
      <c r="A297" s="434"/>
      <c r="B297" s="435" t="s">
        <v>540</v>
      </c>
      <c r="C297" s="461">
        <f>SUM(C296+C292+C293)</f>
        <v>950118</v>
      </c>
    </row>
    <row r="298" spans="1:3" ht="12.75">
      <c r="A298" s="421"/>
      <c r="B298" s="436" t="s">
        <v>541</v>
      </c>
      <c r="C298" s="453">
        <f t="shared" si="0"/>
        <v>499491</v>
      </c>
    </row>
    <row r="299" spans="1:3" ht="12.75">
      <c r="A299" s="421"/>
      <c r="B299" s="436" t="s">
        <v>542</v>
      </c>
      <c r="C299" s="453">
        <f t="shared" si="0"/>
        <v>130680</v>
      </c>
    </row>
    <row r="300" spans="1:3" ht="12.75">
      <c r="A300" s="421"/>
      <c r="B300" s="436" t="s">
        <v>543</v>
      </c>
      <c r="C300" s="453">
        <f t="shared" si="0"/>
        <v>319947</v>
      </c>
    </row>
    <row r="301" spans="1:3" ht="12.75">
      <c r="A301" s="421"/>
      <c r="B301" s="436" t="s">
        <v>544</v>
      </c>
      <c r="C301" s="453">
        <f t="shared" si="0"/>
        <v>0</v>
      </c>
    </row>
    <row r="302" spans="1:3" ht="13.5" thickBot="1">
      <c r="A302" s="421"/>
      <c r="B302" s="437" t="s">
        <v>545</v>
      </c>
      <c r="C302" s="454">
        <f t="shared" si="0"/>
        <v>0</v>
      </c>
    </row>
    <row r="303" spans="1:3" ht="13.5" thickBot="1">
      <c r="A303" s="421"/>
      <c r="B303" s="438" t="s">
        <v>15</v>
      </c>
      <c r="C303" s="459">
        <f>SUM(C298:C302)</f>
        <v>950118</v>
      </c>
    </row>
    <row r="304" spans="1:3" ht="12.75">
      <c r="A304" s="421"/>
      <c r="B304" s="436" t="s">
        <v>546</v>
      </c>
      <c r="C304" s="453">
        <f t="shared" si="0"/>
        <v>0</v>
      </c>
    </row>
    <row r="305" spans="1:3" ht="12.75">
      <c r="A305" s="421"/>
      <c r="B305" s="436" t="s">
        <v>547</v>
      </c>
      <c r="C305" s="453">
        <f t="shared" si="0"/>
        <v>0</v>
      </c>
    </row>
    <row r="306" spans="1:3" ht="13.5" thickBot="1">
      <c r="A306" s="421"/>
      <c r="B306" s="439" t="s">
        <v>548</v>
      </c>
      <c r="C306" s="454">
        <f t="shared" si="0"/>
        <v>0</v>
      </c>
    </row>
    <row r="307" spans="1:3" ht="13.5" thickBot="1">
      <c r="A307" s="421"/>
      <c r="B307" s="441" t="s">
        <v>21</v>
      </c>
      <c r="C307" s="452">
        <f t="shared" si="0"/>
        <v>0</v>
      </c>
    </row>
    <row r="308" spans="1:3" ht="15.75" thickBot="1">
      <c r="A308" s="421"/>
      <c r="B308" s="422" t="s">
        <v>40</v>
      </c>
      <c r="C308" s="461">
        <f>SUM(C303+C307)</f>
        <v>950118</v>
      </c>
    </row>
    <row r="309" spans="1:3" ht="15">
      <c r="A309" s="445">
        <v>2510</v>
      </c>
      <c r="B309" s="443" t="s">
        <v>558</v>
      </c>
      <c r="C309" s="303"/>
    </row>
    <row r="310" spans="1:3" ht="12.75">
      <c r="A310" s="423"/>
      <c r="B310" s="424" t="s">
        <v>528</v>
      </c>
      <c r="C310" s="303"/>
    </row>
    <row r="311" spans="1:3" ht="12.75">
      <c r="A311" s="423"/>
      <c r="B311" s="424" t="s">
        <v>529</v>
      </c>
      <c r="C311" s="303">
        <v>2500</v>
      </c>
    </row>
    <row r="312" spans="1:3" ht="12.75">
      <c r="A312" s="423"/>
      <c r="B312" s="424" t="s">
        <v>530</v>
      </c>
      <c r="C312" s="303"/>
    </row>
    <row r="313" spans="1:3" ht="12.75">
      <c r="A313" s="423"/>
      <c r="B313" s="424" t="s">
        <v>531</v>
      </c>
      <c r="C313" s="303">
        <v>15000</v>
      </c>
    </row>
    <row r="314" spans="1:3" ht="12.75">
      <c r="A314" s="423"/>
      <c r="B314" s="424" t="s">
        <v>532</v>
      </c>
      <c r="C314" s="303">
        <v>3700</v>
      </c>
    </row>
    <row r="315" spans="1:3" ht="13.5" thickBot="1">
      <c r="A315" s="423"/>
      <c r="B315" s="426" t="s">
        <v>533</v>
      </c>
      <c r="C315" s="451"/>
    </row>
    <row r="316" spans="1:3" ht="13.5" thickBot="1">
      <c r="A316" s="423"/>
      <c r="B316" s="427" t="s">
        <v>521</v>
      </c>
      <c r="C316" s="455">
        <f>SUM(C310:C315)</f>
        <v>21200</v>
      </c>
    </row>
    <row r="317" spans="1:3" ht="12.75">
      <c r="A317" s="423"/>
      <c r="B317" s="424" t="s">
        <v>534</v>
      </c>
      <c r="C317" s="303">
        <v>179183</v>
      </c>
    </row>
    <row r="318" spans="1:3" ht="12.75">
      <c r="A318" s="423"/>
      <c r="B318" s="424" t="s">
        <v>535</v>
      </c>
      <c r="C318" s="303">
        <v>15000</v>
      </c>
    </row>
    <row r="319" spans="1:3" ht="13.5" thickBot="1">
      <c r="A319" s="423"/>
      <c r="B319" s="424" t="s">
        <v>536</v>
      </c>
      <c r="C319" s="451"/>
    </row>
    <row r="320" spans="1:3" ht="13.5" thickBot="1">
      <c r="A320" s="428"/>
      <c r="B320" s="429" t="s">
        <v>524</v>
      </c>
      <c r="C320" s="306">
        <f>SUM(C317:C319)</f>
        <v>194183</v>
      </c>
    </row>
    <row r="321" spans="1:3" ht="13.5" thickBot="1">
      <c r="A321" s="425"/>
      <c r="B321" s="430" t="s">
        <v>525</v>
      </c>
      <c r="C321" s="450"/>
    </row>
    <row r="322" spans="1:3" ht="13.5" thickBot="1">
      <c r="A322" s="425"/>
      <c r="B322" s="431" t="s">
        <v>526</v>
      </c>
      <c r="C322" s="455">
        <f>SUM(C320+C316+C321)</f>
        <v>215383</v>
      </c>
    </row>
    <row r="323" spans="1:3" ht="13.5" thickBot="1">
      <c r="A323" s="423"/>
      <c r="B323" s="427" t="s">
        <v>539</v>
      </c>
      <c r="C323" s="450"/>
    </row>
    <row r="324" spans="1:3" ht="12.75">
      <c r="A324" s="423"/>
      <c r="B324" s="424" t="s">
        <v>537</v>
      </c>
      <c r="C324" s="303"/>
    </row>
    <row r="325" spans="1:3" ht="13.5" thickBot="1">
      <c r="A325" s="423"/>
      <c r="B325" s="433" t="s">
        <v>538</v>
      </c>
      <c r="C325" s="451"/>
    </row>
    <row r="326" spans="1:3" ht="13.5" thickBot="1">
      <c r="A326" s="434"/>
      <c r="B326" s="430" t="s">
        <v>527</v>
      </c>
      <c r="C326" s="451"/>
    </row>
    <row r="327" spans="1:3" ht="15.75" thickBot="1">
      <c r="A327" s="434"/>
      <c r="B327" s="435" t="s">
        <v>540</v>
      </c>
      <c r="C327" s="457">
        <f>SUM(C322+C323+C326)</f>
        <v>215383</v>
      </c>
    </row>
    <row r="328" spans="1:3" ht="12.75">
      <c r="A328" s="421"/>
      <c r="B328" s="436" t="s">
        <v>541</v>
      </c>
      <c r="C328" s="303">
        <v>111602</v>
      </c>
    </row>
    <row r="329" spans="1:3" ht="12.75">
      <c r="A329" s="421"/>
      <c r="B329" s="436" t="s">
        <v>542</v>
      </c>
      <c r="C329" s="303">
        <v>29321</v>
      </c>
    </row>
    <row r="330" spans="1:3" ht="12.75">
      <c r="A330" s="421"/>
      <c r="B330" s="436" t="s">
        <v>543</v>
      </c>
      <c r="C330" s="303">
        <v>74460</v>
      </c>
    </row>
    <row r="331" spans="1:3" ht="12.75">
      <c r="A331" s="421"/>
      <c r="B331" s="436" t="s">
        <v>544</v>
      </c>
      <c r="C331" s="303"/>
    </row>
    <row r="332" spans="1:3" ht="13.5" thickBot="1">
      <c r="A332" s="421"/>
      <c r="B332" s="437" t="s">
        <v>545</v>
      </c>
      <c r="C332" s="451"/>
    </row>
    <row r="333" spans="1:3" ht="13.5" thickBot="1">
      <c r="A333" s="421"/>
      <c r="B333" s="438" t="s">
        <v>15</v>
      </c>
      <c r="C333" s="455">
        <f>SUM(C328:C332)</f>
        <v>215383</v>
      </c>
    </row>
    <row r="334" spans="1:3" ht="12.75">
      <c r="A334" s="421"/>
      <c r="B334" s="436" t="s">
        <v>546</v>
      </c>
      <c r="C334" s="303"/>
    </row>
    <row r="335" spans="1:3" ht="12.75">
      <c r="A335" s="421"/>
      <c r="B335" s="436" t="s">
        <v>547</v>
      </c>
      <c r="C335" s="303"/>
    </row>
    <row r="336" spans="1:3" ht="13.5" thickBot="1">
      <c r="A336" s="421"/>
      <c r="B336" s="439" t="s">
        <v>548</v>
      </c>
      <c r="C336" s="451"/>
    </row>
    <row r="337" spans="1:3" ht="13.5" thickBot="1">
      <c r="A337" s="421"/>
      <c r="B337" s="441" t="s">
        <v>21</v>
      </c>
      <c r="C337" s="450"/>
    </row>
    <row r="338" spans="1:3" ht="15.75" thickBot="1">
      <c r="A338" s="440"/>
      <c r="B338" s="422" t="s">
        <v>40</v>
      </c>
      <c r="C338" s="457">
        <f>SUM(C333+C337)</f>
        <v>215383</v>
      </c>
    </row>
    <row r="339" spans="1:3" ht="15">
      <c r="A339" s="442">
        <v>2512</v>
      </c>
      <c r="B339" s="443" t="s">
        <v>559</v>
      </c>
      <c r="C339" s="303"/>
    </row>
    <row r="340" spans="1:3" ht="12.75">
      <c r="A340" s="423"/>
      <c r="B340" s="424" t="s">
        <v>528</v>
      </c>
      <c r="C340" s="303">
        <v>200</v>
      </c>
    </row>
    <row r="341" spans="1:3" ht="12.75">
      <c r="A341" s="423"/>
      <c r="B341" s="424" t="s">
        <v>529</v>
      </c>
      <c r="C341" s="303">
        <v>958</v>
      </c>
    </row>
    <row r="342" spans="1:3" ht="12.75">
      <c r="A342" s="423"/>
      <c r="B342" s="424" t="s">
        <v>530</v>
      </c>
      <c r="C342" s="303"/>
    </row>
    <row r="343" spans="1:3" ht="12.75">
      <c r="A343" s="423"/>
      <c r="B343" s="424" t="s">
        <v>531</v>
      </c>
      <c r="C343" s="303">
        <v>500</v>
      </c>
    </row>
    <row r="344" spans="1:3" ht="12.75">
      <c r="A344" s="423"/>
      <c r="B344" s="424" t="s">
        <v>532</v>
      </c>
      <c r="C344" s="303">
        <v>394</v>
      </c>
    </row>
    <row r="345" spans="1:3" ht="13.5" thickBot="1">
      <c r="A345" s="423"/>
      <c r="B345" s="426" t="s">
        <v>533</v>
      </c>
      <c r="C345" s="451"/>
    </row>
    <row r="346" spans="1:3" ht="13.5" thickBot="1">
      <c r="A346" s="423"/>
      <c r="B346" s="427" t="s">
        <v>521</v>
      </c>
      <c r="C346" s="455">
        <f>SUM(C340:C345)</f>
        <v>2052</v>
      </c>
    </row>
    <row r="347" spans="1:3" ht="12.75">
      <c r="A347" s="423"/>
      <c r="B347" s="424" t="s">
        <v>534</v>
      </c>
      <c r="C347" s="303">
        <v>110547</v>
      </c>
    </row>
    <row r="348" spans="1:3" ht="12.75">
      <c r="A348" s="423"/>
      <c r="B348" s="424" t="s">
        <v>535</v>
      </c>
      <c r="C348" s="303">
        <v>6377</v>
      </c>
    </row>
    <row r="349" spans="1:3" ht="13.5" thickBot="1">
      <c r="A349" s="423"/>
      <c r="B349" s="424" t="s">
        <v>536</v>
      </c>
      <c r="C349" s="451"/>
    </row>
    <row r="350" spans="1:3" ht="13.5" thickBot="1">
      <c r="A350" s="428"/>
      <c r="B350" s="429" t="s">
        <v>524</v>
      </c>
      <c r="C350" s="306">
        <f>SUM(C347:C349)</f>
        <v>116924</v>
      </c>
    </row>
    <row r="351" spans="1:3" ht="13.5" thickBot="1">
      <c r="A351" s="425"/>
      <c r="B351" s="430" t="s">
        <v>525</v>
      </c>
      <c r="C351" s="450"/>
    </row>
    <row r="352" spans="1:3" ht="13.5" thickBot="1">
      <c r="A352" s="425"/>
      <c r="B352" s="431" t="s">
        <v>526</v>
      </c>
      <c r="C352" s="455">
        <f>SUM(C350+C346+C351)</f>
        <v>118976</v>
      </c>
    </row>
    <row r="353" spans="1:3" ht="13.5" thickBot="1">
      <c r="A353" s="423"/>
      <c r="B353" s="427" t="s">
        <v>539</v>
      </c>
      <c r="C353" s="450"/>
    </row>
    <row r="354" spans="1:3" ht="12.75">
      <c r="A354" s="423"/>
      <c r="B354" s="424" t="s">
        <v>537</v>
      </c>
      <c r="C354" s="303"/>
    </row>
    <row r="355" spans="1:3" ht="13.5" thickBot="1">
      <c r="A355" s="423"/>
      <c r="B355" s="433" t="s">
        <v>538</v>
      </c>
      <c r="C355" s="451"/>
    </row>
    <row r="356" spans="1:3" ht="13.5" thickBot="1">
      <c r="A356" s="434"/>
      <c r="B356" s="430" t="s">
        <v>527</v>
      </c>
      <c r="C356" s="451"/>
    </row>
    <row r="357" spans="1:3" ht="15.75" thickBot="1">
      <c r="A357" s="434"/>
      <c r="B357" s="435" t="s">
        <v>540</v>
      </c>
      <c r="C357" s="457">
        <f>SUM(C352+C353+C356)</f>
        <v>118976</v>
      </c>
    </row>
    <row r="358" spans="1:3" ht="12.75">
      <c r="A358" s="421"/>
      <c r="B358" s="436" t="s">
        <v>541</v>
      </c>
      <c r="C358" s="303">
        <v>64961</v>
      </c>
    </row>
    <row r="359" spans="1:3" ht="12.75">
      <c r="A359" s="421"/>
      <c r="B359" s="436" t="s">
        <v>542</v>
      </c>
      <c r="C359" s="303">
        <v>16915</v>
      </c>
    </row>
    <row r="360" spans="1:3" ht="12.75">
      <c r="A360" s="421"/>
      <c r="B360" s="436" t="s">
        <v>543</v>
      </c>
      <c r="C360" s="303">
        <v>37100</v>
      </c>
    </row>
    <row r="361" spans="1:3" ht="12.75">
      <c r="A361" s="421"/>
      <c r="B361" s="436" t="s">
        <v>544</v>
      </c>
      <c r="C361" s="303"/>
    </row>
    <row r="362" spans="1:3" ht="13.5" thickBot="1">
      <c r="A362" s="421"/>
      <c r="B362" s="437" t="s">
        <v>545</v>
      </c>
      <c r="C362" s="451"/>
    </row>
    <row r="363" spans="1:3" ht="13.5" thickBot="1">
      <c r="A363" s="421"/>
      <c r="B363" s="438" t="s">
        <v>15</v>
      </c>
      <c r="C363" s="455">
        <f>SUM(C358:C362)</f>
        <v>118976</v>
      </c>
    </row>
    <row r="364" spans="1:3" ht="12.75">
      <c r="A364" s="421"/>
      <c r="B364" s="436" t="s">
        <v>546</v>
      </c>
      <c r="C364" s="303"/>
    </row>
    <row r="365" spans="1:3" ht="12.75">
      <c r="A365" s="421"/>
      <c r="B365" s="436" t="s">
        <v>547</v>
      </c>
      <c r="C365" s="303"/>
    </row>
    <row r="366" spans="1:3" ht="13.5" thickBot="1">
      <c r="A366" s="421"/>
      <c r="B366" s="439" t="s">
        <v>548</v>
      </c>
      <c r="C366" s="451"/>
    </row>
    <row r="367" spans="1:3" ht="13.5" thickBot="1">
      <c r="A367" s="421"/>
      <c r="B367" s="441" t="s">
        <v>21</v>
      </c>
      <c r="C367" s="450"/>
    </row>
    <row r="368" spans="1:3" ht="15.75" thickBot="1">
      <c r="A368" s="440"/>
      <c r="B368" s="422" t="s">
        <v>40</v>
      </c>
      <c r="C368" s="457">
        <f>SUM(C363+C367)</f>
        <v>118976</v>
      </c>
    </row>
    <row r="369" spans="1:3" ht="15">
      <c r="A369" s="442">
        <v>2515</v>
      </c>
      <c r="B369" s="443" t="s">
        <v>560</v>
      </c>
      <c r="C369" s="303"/>
    </row>
    <row r="370" spans="1:3" ht="12.75">
      <c r="A370" s="423"/>
      <c r="B370" s="424" t="s">
        <v>528</v>
      </c>
      <c r="C370" s="303"/>
    </row>
    <row r="371" spans="1:3" ht="12.75">
      <c r="A371" s="423"/>
      <c r="B371" s="424" t="s">
        <v>529</v>
      </c>
      <c r="C371" s="303"/>
    </row>
    <row r="372" spans="1:3" ht="12.75">
      <c r="A372" s="423"/>
      <c r="B372" s="424" t="s">
        <v>530</v>
      </c>
      <c r="C372" s="303">
        <v>244</v>
      </c>
    </row>
    <row r="373" spans="1:3" ht="12.75">
      <c r="A373" s="423"/>
      <c r="B373" s="424" t="s">
        <v>531</v>
      </c>
      <c r="C373" s="303">
        <v>820</v>
      </c>
    </row>
    <row r="374" spans="1:3" ht="12.75">
      <c r="A374" s="423"/>
      <c r="B374" s="424" t="s">
        <v>532</v>
      </c>
      <c r="C374" s="303"/>
    </row>
    <row r="375" spans="1:3" ht="13.5" thickBot="1">
      <c r="A375" s="423"/>
      <c r="B375" s="426" t="s">
        <v>533</v>
      </c>
      <c r="C375" s="451"/>
    </row>
    <row r="376" spans="1:3" ht="13.5" thickBot="1">
      <c r="A376" s="423"/>
      <c r="B376" s="427" t="s">
        <v>521</v>
      </c>
      <c r="C376" s="455">
        <f>SUM(C370:C375)</f>
        <v>1064</v>
      </c>
    </row>
    <row r="377" spans="1:3" ht="12.75">
      <c r="A377" s="423"/>
      <c r="B377" s="424" t="s">
        <v>534</v>
      </c>
      <c r="C377" s="303">
        <v>174337</v>
      </c>
    </row>
    <row r="378" spans="1:3" ht="12.75">
      <c r="A378" s="423"/>
      <c r="B378" s="424" t="s">
        <v>535</v>
      </c>
      <c r="C378" s="303">
        <v>14627</v>
      </c>
    </row>
    <row r="379" spans="1:3" ht="13.5" thickBot="1">
      <c r="A379" s="423"/>
      <c r="B379" s="424" t="s">
        <v>536</v>
      </c>
      <c r="C379" s="451"/>
    </row>
    <row r="380" spans="1:3" ht="13.5" thickBot="1">
      <c r="A380" s="428"/>
      <c r="B380" s="429" t="s">
        <v>524</v>
      </c>
      <c r="C380" s="306">
        <f>SUM(C377:C379)</f>
        <v>188964</v>
      </c>
    </row>
    <row r="381" spans="1:3" ht="13.5" thickBot="1">
      <c r="A381" s="425"/>
      <c r="B381" s="430" t="s">
        <v>525</v>
      </c>
      <c r="C381" s="450"/>
    </row>
    <row r="382" spans="1:3" ht="13.5" thickBot="1">
      <c r="A382" s="425"/>
      <c r="B382" s="431" t="s">
        <v>526</v>
      </c>
      <c r="C382" s="455">
        <f>SUM(C380+C376+C381)</f>
        <v>190028</v>
      </c>
    </row>
    <row r="383" spans="1:3" ht="13.5" thickBot="1">
      <c r="A383" s="423"/>
      <c r="B383" s="427" t="s">
        <v>539</v>
      </c>
      <c r="C383" s="450"/>
    </row>
    <row r="384" spans="1:3" ht="12.75">
      <c r="A384" s="423"/>
      <c r="B384" s="424" t="s">
        <v>537</v>
      </c>
      <c r="C384" s="303"/>
    </row>
    <row r="385" spans="1:3" ht="13.5" thickBot="1">
      <c r="A385" s="423"/>
      <c r="B385" s="433" t="s">
        <v>538</v>
      </c>
      <c r="C385" s="451"/>
    </row>
    <row r="386" spans="1:3" ht="13.5" thickBot="1">
      <c r="A386" s="434"/>
      <c r="B386" s="430" t="s">
        <v>527</v>
      </c>
      <c r="C386" s="451"/>
    </row>
    <row r="387" spans="1:3" ht="15.75" thickBot="1">
      <c r="A387" s="434"/>
      <c r="B387" s="435" t="s">
        <v>540</v>
      </c>
      <c r="C387" s="457">
        <f>SUM(C382+C383+C386)</f>
        <v>190028</v>
      </c>
    </row>
    <row r="388" spans="1:3" ht="12.75">
      <c r="A388" s="421"/>
      <c r="B388" s="436" t="s">
        <v>541</v>
      </c>
      <c r="C388" s="303">
        <v>111908</v>
      </c>
    </row>
    <row r="389" spans="1:3" ht="12.75">
      <c r="A389" s="421"/>
      <c r="B389" s="436" t="s">
        <v>542</v>
      </c>
      <c r="C389" s="303">
        <v>29607</v>
      </c>
    </row>
    <row r="390" spans="1:3" ht="12.75">
      <c r="A390" s="421"/>
      <c r="B390" s="436" t="s">
        <v>543</v>
      </c>
      <c r="C390" s="303">
        <v>48513</v>
      </c>
    </row>
    <row r="391" spans="1:3" ht="12.75">
      <c r="A391" s="421"/>
      <c r="B391" s="436" t="s">
        <v>544</v>
      </c>
      <c r="C391" s="303"/>
    </row>
    <row r="392" spans="1:3" ht="13.5" thickBot="1">
      <c r="A392" s="421"/>
      <c r="B392" s="437" t="s">
        <v>545</v>
      </c>
      <c r="C392" s="451"/>
    </row>
    <row r="393" spans="1:3" ht="13.5" thickBot="1">
      <c r="A393" s="421"/>
      <c r="B393" s="438" t="s">
        <v>15</v>
      </c>
      <c r="C393" s="455">
        <f>SUM(C388:C392)</f>
        <v>190028</v>
      </c>
    </row>
    <row r="394" spans="1:3" ht="12.75">
      <c r="A394" s="421"/>
      <c r="B394" s="436" t="s">
        <v>546</v>
      </c>
      <c r="C394" s="303"/>
    </row>
    <row r="395" spans="1:3" ht="12.75">
      <c r="A395" s="421"/>
      <c r="B395" s="436" t="s">
        <v>547</v>
      </c>
      <c r="C395" s="303"/>
    </row>
    <row r="396" spans="1:3" ht="13.5" thickBot="1">
      <c r="A396" s="421"/>
      <c r="B396" s="439" t="s">
        <v>548</v>
      </c>
      <c r="C396" s="451"/>
    </row>
    <row r="397" spans="1:3" ht="13.5" thickBot="1">
      <c r="A397" s="421"/>
      <c r="B397" s="441" t="s">
        <v>21</v>
      </c>
      <c r="C397" s="450"/>
    </row>
    <row r="398" spans="1:3" ht="15.75" thickBot="1">
      <c r="A398" s="440"/>
      <c r="B398" s="422" t="s">
        <v>40</v>
      </c>
      <c r="C398" s="457">
        <f>SUM(C393+C397)</f>
        <v>190028</v>
      </c>
    </row>
    <row r="399" spans="1:3" ht="15">
      <c r="A399" s="442">
        <v>2520</v>
      </c>
      <c r="B399" s="443" t="s">
        <v>561</v>
      </c>
      <c r="C399" s="303"/>
    </row>
    <row r="400" spans="1:3" ht="12.75">
      <c r="A400" s="423"/>
      <c r="B400" s="424" t="s">
        <v>528</v>
      </c>
      <c r="C400" s="303">
        <v>500</v>
      </c>
    </row>
    <row r="401" spans="1:3" ht="12.75">
      <c r="A401" s="423"/>
      <c r="B401" s="424" t="s">
        <v>529</v>
      </c>
      <c r="C401" s="303">
        <v>2329</v>
      </c>
    </row>
    <row r="402" spans="1:3" ht="12.75">
      <c r="A402" s="423"/>
      <c r="B402" s="424" t="s">
        <v>530</v>
      </c>
      <c r="C402" s="303"/>
    </row>
    <row r="403" spans="1:3" ht="12.75">
      <c r="A403" s="423"/>
      <c r="B403" s="424" t="s">
        <v>531</v>
      </c>
      <c r="C403" s="303">
        <v>3430</v>
      </c>
    </row>
    <row r="404" spans="1:3" ht="12.75">
      <c r="A404" s="423"/>
      <c r="B404" s="424" t="s">
        <v>532</v>
      </c>
      <c r="C404" s="303">
        <v>1555</v>
      </c>
    </row>
    <row r="405" spans="1:3" ht="13.5" thickBot="1">
      <c r="A405" s="423"/>
      <c r="B405" s="426" t="s">
        <v>533</v>
      </c>
      <c r="C405" s="451"/>
    </row>
    <row r="406" spans="1:3" ht="13.5" thickBot="1">
      <c r="A406" s="423"/>
      <c r="B406" s="427" t="s">
        <v>521</v>
      </c>
      <c r="C406" s="455">
        <f>SUM(C400:C405)</f>
        <v>7814</v>
      </c>
    </row>
    <row r="407" spans="1:3" ht="12.75">
      <c r="A407" s="423"/>
      <c r="B407" s="424" t="s">
        <v>534</v>
      </c>
      <c r="C407" s="303">
        <v>234695</v>
      </c>
    </row>
    <row r="408" spans="1:3" ht="12.75">
      <c r="A408" s="423"/>
      <c r="B408" s="424" t="s">
        <v>535</v>
      </c>
      <c r="C408" s="303">
        <v>8788</v>
      </c>
    </row>
    <row r="409" spans="1:3" ht="13.5" thickBot="1">
      <c r="A409" s="423"/>
      <c r="B409" s="424" t="s">
        <v>536</v>
      </c>
      <c r="C409" s="451"/>
    </row>
    <row r="410" spans="1:3" ht="13.5" thickBot="1">
      <c r="A410" s="428"/>
      <c r="B410" s="429" t="s">
        <v>524</v>
      </c>
      <c r="C410" s="306">
        <f>SUM(C407:C409)</f>
        <v>243483</v>
      </c>
    </row>
    <row r="411" spans="1:3" ht="13.5" thickBot="1">
      <c r="A411" s="425"/>
      <c r="B411" s="430" t="s">
        <v>525</v>
      </c>
      <c r="C411" s="450"/>
    </row>
    <row r="412" spans="1:3" ht="13.5" thickBot="1">
      <c r="A412" s="425"/>
      <c r="B412" s="462" t="s">
        <v>526</v>
      </c>
      <c r="C412" s="455">
        <f>SUM(C410+C406+C411)</f>
        <v>251297</v>
      </c>
    </row>
    <row r="413" spans="1:3" ht="13.5" thickBot="1">
      <c r="A413" s="423"/>
      <c r="B413" s="463" t="s">
        <v>539</v>
      </c>
      <c r="C413" s="450"/>
    </row>
    <row r="414" spans="1:3" ht="12.75">
      <c r="A414" s="423"/>
      <c r="B414" s="424" t="s">
        <v>537</v>
      </c>
      <c r="C414" s="303"/>
    </row>
    <row r="415" spans="1:3" ht="13.5" thickBot="1">
      <c r="A415" s="423"/>
      <c r="B415" s="433" t="s">
        <v>538</v>
      </c>
      <c r="C415" s="451"/>
    </row>
    <row r="416" spans="1:3" ht="13.5" thickBot="1">
      <c r="A416" s="434"/>
      <c r="B416" s="430" t="s">
        <v>527</v>
      </c>
      <c r="C416" s="451"/>
    </row>
    <row r="417" spans="1:3" ht="15.75" thickBot="1">
      <c r="A417" s="434"/>
      <c r="B417" s="435" t="s">
        <v>540</v>
      </c>
      <c r="C417" s="457">
        <f>SUM(C412+C413+C416)</f>
        <v>251297</v>
      </c>
    </row>
    <row r="418" spans="1:3" ht="12.75">
      <c r="A418" s="421"/>
      <c r="B418" s="436" t="s">
        <v>541</v>
      </c>
      <c r="C418" s="303">
        <v>164457</v>
      </c>
    </row>
    <row r="419" spans="1:3" ht="12.75">
      <c r="A419" s="421"/>
      <c r="B419" s="436" t="s">
        <v>542</v>
      </c>
      <c r="C419" s="303">
        <v>42857</v>
      </c>
    </row>
    <row r="420" spans="1:3" ht="12.75">
      <c r="A420" s="421"/>
      <c r="B420" s="436" t="s">
        <v>543</v>
      </c>
      <c r="C420" s="303">
        <v>43983</v>
      </c>
    </row>
    <row r="421" spans="1:3" ht="12.75">
      <c r="A421" s="421"/>
      <c r="B421" s="436" t="s">
        <v>544</v>
      </c>
      <c r="C421" s="303"/>
    </row>
    <row r="422" spans="1:3" ht="13.5" thickBot="1">
      <c r="A422" s="421"/>
      <c r="B422" s="437" t="s">
        <v>545</v>
      </c>
      <c r="C422" s="451"/>
    </row>
    <row r="423" spans="1:3" ht="13.5" thickBot="1">
      <c r="A423" s="421"/>
      <c r="B423" s="438" t="s">
        <v>15</v>
      </c>
      <c r="C423" s="455">
        <f>SUM(C418:C422)</f>
        <v>251297</v>
      </c>
    </row>
    <row r="424" spans="1:3" ht="12.75">
      <c r="A424" s="421"/>
      <c r="B424" s="436" t="s">
        <v>546</v>
      </c>
      <c r="C424" s="303"/>
    </row>
    <row r="425" spans="1:3" ht="12.75">
      <c r="A425" s="421"/>
      <c r="B425" s="436" t="s">
        <v>547</v>
      </c>
      <c r="C425" s="303"/>
    </row>
    <row r="426" spans="1:3" ht="13.5" thickBot="1">
      <c r="A426" s="421"/>
      <c r="B426" s="439" t="s">
        <v>548</v>
      </c>
      <c r="C426" s="451"/>
    </row>
    <row r="427" spans="1:3" ht="13.5" thickBot="1">
      <c r="A427" s="421"/>
      <c r="B427" s="441" t="s">
        <v>21</v>
      </c>
      <c r="C427" s="450"/>
    </row>
    <row r="428" spans="1:3" ht="15.75" thickBot="1">
      <c r="A428" s="440"/>
      <c r="B428" s="422" t="s">
        <v>40</v>
      </c>
      <c r="C428" s="457">
        <f>SUM(C423+C427)</f>
        <v>251297</v>
      </c>
    </row>
    <row r="429" spans="1:3" ht="15">
      <c r="A429" s="442">
        <v>2530</v>
      </c>
      <c r="B429" s="443" t="s">
        <v>562</v>
      </c>
      <c r="C429" s="303"/>
    </row>
    <row r="430" spans="1:3" ht="12.75">
      <c r="A430" s="423"/>
      <c r="B430" s="424" t="s">
        <v>528</v>
      </c>
      <c r="C430" s="303"/>
    </row>
    <row r="431" spans="1:3" ht="12.75">
      <c r="A431" s="423"/>
      <c r="B431" s="424" t="s">
        <v>529</v>
      </c>
      <c r="C431" s="303">
        <v>2244</v>
      </c>
    </row>
    <row r="432" spans="1:3" ht="12.75">
      <c r="A432" s="423"/>
      <c r="B432" s="424" t="s">
        <v>530</v>
      </c>
      <c r="C432" s="303">
        <v>1260</v>
      </c>
    </row>
    <row r="433" spans="1:3" ht="12.75">
      <c r="A433" s="423"/>
      <c r="B433" s="424" t="s">
        <v>531</v>
      </c>
      <c r="C433" s="303">
        <v>9022</v>
      </c>
    </row>
    <row r="434" spans="1:3" ht="12.75">
      <c r="A434" s="423"/>
      <c r="B434" s="424" t="s">
        <v>532</v>
      </c>
      <c r="C434" s="303">
        <v>5106</v>
      </c>
    </row>
    <row r="435" spans="1:3" ht="13.5" thickBot="1">
      <c r="A435" s="423"/>
      <c r="B435" s="426" t="s">
        <v>533</v>
      </c>
      <c r="C435" s="451"/>
    </row>
    <row r="436" spans="1:3" ht="13.5" thickBot="1">
      <c r="A436" s="423"/>
      <c r="B436" s="427" t="s">
        <v>521</v>
      </c>
      <c r="C436" s="455">
        <f>SUM(C430:C435)</f>
        <v>17632</v>
      </c>
    </row>
    <row r="437" spans="1:3" ht="12.75">
      <c r="A437" s="423"/>
      <c r="B437" s="424" t="s">
        <v>534</v>
      </c>
      <c r="C437" s="303">
        <v>171685</v>
      </c>
    </row>
    <row r="438" spans="1:3" ht="12.75">
      <c r="A438" s="423"/>
      <c r="B438" s="424" t="s">
        <v>535</v>
      </c>
      <c r="C438" s="303">
        <v>14970</v>
      </c>
    </row>
    <row r="439" spans="1:3" ht="13.5" thickBot="1">
      <c r="A439" s="423"/>
      <c r="B439" s="424" t="s">
        <v>536</v>
      </c>
      <c r="C439" s="451"/>
    </row>
    <row r="440" spans="1:3" ht="13.5" thickBot="1">
      <c r="A440" s="428"/>
      <c r="B440" s="429" t="s">
        <v>524</v>
      </c>
      <c r="C440" s="306">
        <f>SUM(C437:C439)</f>
        <v>186655</v>
      </c>
    </row>
    <row r="441" spans="1:3" ht="13.5" thickBot="1">
      <c r="A441" s="425"/>
      <c r="B441" s="430" t="s">
        <v>525</v>
      </c>
      <c r="C441" s="450"/>
    </row>
    <row r="442" spans="1:3" ht="13.5" thickBot="1">
      <c r="A442" s="425"/>
      <c r="B442" s="431" t="s">
        <v>526</v>
      </c>
      <c r="C442" s="455">
        <f>SUM(C440+C436+C441)</f>
        <v>204287</v>
      </c>
    </row>
    <row r="443" spans="1:3" ht="13.5" thickBot="1">
      <c r="A443" s="423"/>
      <c r="B443" s="432" t="s">
        <v>539</v>
      </c>
      <c r="C443" s="450"/>
    </row>
    <row r="444" spans="1:3" ht="12.75">
      <c r="A444" s="423"/>
      <c r="B444" s="424" t="s">
        <v>537</v>
      </c>
      <c r="C444" s="303"/>
    </row>
    <row r="445" spans="1:3" ht="13.5" thickBot="1">
      <c r="A445" s="423"/>
      <c r="B445" s="433" t="s">
        <v>538</v>
      </c>
      <c r="C445" s="451"/>
    </row>
    <row r="446" spans="1:3" ht="13.5" thickBot="1">
      <c r="A446" s="434"/>
      <c r="B446" s="430" t="s">
        <v>527</v>
      </c>
      <c r="C446" s="451"/>
    </row>
    <row r="447" spans="1:3" ht="15.75" thickBot="1">
      <c r="A447" s="434"/>
      <c r="B447" s="435" t="s">
        <v>540</v>
      </c>
      <c r="C447" s="457">
        <f>SUM(C442+C443+C446)</f>
        <v>204287</v>
      </c>
    </row>
    <row r="448" spans="1:3" ht="12.75">
      <c r="A448" s="421"/>
      <c r="B448" s="436" t="s">
        <v>541</v>
      </c>
      <c r="C448" s="303">
        <v>118564</v>
      </c>
    </row>
    <row r="449" spans="1:3" ht="12.75">
      <c r="A449" s="421"/>
      <c r="B449" s="436" t="s">
        <v>542</v>
      </c>
      <c r="C449" s="303">
        <v>31223</v>
      </c>
    </row>
    <row r="450" spans="1:3" ht="12.75">
      <c r="A450" s="421"/>
      <c r="B450" s="436" t="s">
        <v>543</v>
      </c>
      <c r="C450" s="303">
        <v>54500</v>
      </c>
    </row>
    <row r="451" spans="1:3" ht="12.75">
      <c r="A451" s="421"/>
      <c r="B451" s="436" t="s">
        <v>544</v>
      </c>
      <c r="C451" s="303"/>
    </row>
    <row r="452" spans="1:3" ht="13.5" thickBot="1">
      <c r="A452" s="421"/>
      <c r="B452" s="437" t="s">
        <v>545</v>
      </c>
      <c r="C452" s="451"/>
    </row>
    <row r="453" spans="1:3" ht="13.5" thickBot="1">
      <c r="A453" s="421"/>
      <c r="B453" s="438" t="s">
        <v>15</v>
      </c>
      <c r="C453" s="455">
        <f>SUM(C448:C452)</f>
        <v>204287</v>
      </c>
    </row>
    <row r="454" spans="1:3" ht="12.75">
      <c r="A454" s="421"/>
      <c r="B454" s="436" t="s">
        <v>546</v>
      </c>
      <c r="C454" s="303"/>
    </row>
    <row r="455" spans="1:3" ht="12.75">
      <c r="A455" s="421"/>
      <c r="B455" s="436" t="s">
        <v>547</v>
      </c>
      <c r="C455" s="303"/>
    </row>
    <row r="456" spans="1:3" ht="13.5" thickBot="1">
      <c r="A456" s="421"/>
      <c r="B456" s="439" t="s">
        <v>548</v>
      </c>
      <c r="C456" s="451"/>
    </row>
    <row r="457" spans="1:3" ht="13.5" thickBot="1">
      <c r="A457" s="421"/>
      <c r="B457" s="441" t="s">
        <v>21</v>
      </c>
      <c r="C457" s="450"/>
    </row>
    <row r="458" spans="1:3" ht="15.75" thickBot="1">
      <c r="A458" s="440"/>
      <c r="B458" s="422" t="s">
        <v>40</v>
      </c>
      <c r="C458" s="457">
        <f>SUM(C453+C457)</f>
        <v>204287</v>
      </c>
    </row>
    <row r="459" spans="1:3" ht="15">
      <c r="A459" s="442">
        <v>2540</v>
      </c>
      <c r="B459" s="443" t="s">
        <v>563</v>
      </c>
      <c r="C459" s="303"/>
    </row>
    <row r="460" spans="1:3" ht="12.75">
      <c r="A460" s="423"/>
      <c r="B460" s="424" t="s">
        <v>528</v>
      </c>
      <c r="C460" s="303"/>
    </row>
    <row r="461" spans="1:3" ht="12.75">
      <c r="A461" s="423"/>
      <c r="B461" s="424" t="s">
        <v>529</v>
      </c>
      <c r="C461" s="303">
        <v>700</v>
      </c>
    </row>
    <row r="462" spans="1:3" ht="12.75">
      <c r="A462" s="423"/>
      <c r="B462" s="424" t="s">
        <v>530</v>
      </c>
      <c r="C462" s="303">
        <v>1662</v>
      </c>
    </row>
    <row r="463" spans="1:3" ht="12.75">
      <c r="A463" s="423"/>
      <c r="B463" s="424" t="s">
        <v>531</v>
      </c>
      <c r="C463" s="303">
        <v>13057</v>
      </c>
    </row>
    <row r="464" spans="1:3" ht="12.75">
      <c r="A464" s="423"/>
      <c r="B464" s="424" t="s">
        <v>532</v>
      </c>
      <c r="C464" s="303">
        <v>3714</v>
      </c>
    </row>
    <row r="465" spans="1:3" ht="13.5" thickBot="1">
      <c r="A465" s="423"/>
      <c r="B465" s="426" t="s">
        <v>533</v>
      </c>
      <c r="C465" s="451"/>
    </row>
    <row r="466" spans="1:3" ht="13.5" thickBot="1">
      <c r="A466" s="423"/>
      <c r="B466" s="427" t="s">
        <v>521</v>
      </c>
      <c r="C466" s="455">
        <f>SUM(C460:C465)</f>
        <v>19133</v>
      </c>
    </row>
    <row r="467" spans="1:3" ht="12.75">
      <c r="A467" s="423"/>
      <c r="B467" s="424" t="s">
        <v>534</v>
      </c>
      <c r="C467" s="303">
        <v>186139</v>
      </c>
    </row>
    <row r="468" spans="1:3" ht="12.75">
      <c r="A468" s="423"/>
      <c r="B468" s="424" t="s">
        <v>535</v>
      </c>
      <c r="C468" s="303">
        <v>19514</v>
      </c>
    </row>
    <row r="469" spans="1:3" ht="13.5" thickBot="1">
      <c r="A469" s="423"/>
      <c r="B469" s="424" t="s">
        <v>536</v>
      </c>
      <c r="C469" s="451"/>
    </row>
    <row r="470" spans="1:3" ht="13.5" thickBot="1">
      <c r="A470" s="428"/>
      <c r="B470" s="429" t="s">
        <v>524</v>
      </c>
      <c r="C470" s="306">
        <f>SUM(C467:C469)</f>
        <v>205653</v>
      </c>
    </row>
    <row r="471" spans="1:3" ht="13.5" thickBot="1">
      <c r="A471" s="425"/>
      <c r="B471" s="430" t="s">
        <v>525</v>
      </c>
      <c r="C471" s="450"/>
    </row>
    <row r="472" spans="1:3" ht="13.5" thickBot="1">
      <c r="A472" s="425"/>
      <c r="B472" s="431" t="s">
        <v>526</v>
      </c>
      <c r="C472" s="455">
        <f>SUM(C470+C466+C471)</f>
        <v>224786</v>
      </c>
    </row>
    <row r="473" spans="1:3" ht="13.5" thickBot="1">
      <c r="A473" s="423"/>
      <c r="B473" s="427" t="s">
        <v>539</v>
      </c>
      <c r="C473" s="450"/>
    </row>
    <row r="474" spans="1:3" ht="12.75">
      <c r="A474" s="423"/>
      <c r="B474" s="424" t="s">
        <v>537</v>
      </c>
      <c r="C474" s="303"/>
    </row>
    <row r="475" spans="1:3" ht="13.5" thickBot="1">
      <c r="A475" s="423"/>
      <c r="B475" s="433" t="s">
        <v>538</v>
      </c>
      <c r="C475" s="451"/>
    </row>
    <row r="476" spans="1:3" ht="13.5" thickBot="1">
      <c r="A476" s="434"/>
      <c r="B476" s="430" t="s">
        <v>527</v>
      </c>
      <c r="C476" s="451"/>
    </row>
    <row r="477" spans="1:3" ht="15.75" thickBot="1">
      <c r="A477" s="434"/>
      <c r="B477" s="435" t="s">
        <v>540</v>
      </c>
      <c r="C477" s="457">
        <f>SUM(C472+C473+C476)</f>
        <v>224786</v>
      </c>
    </row>
    <row r="478" spans="1:3" ht="12.75">
      <c r="A478" s="421"/>
      <c r="B478" s="436" t="s">
        <v>541</v>
      </c>
      <c r="C478" s="303">
        <v>113439</v>
      </c>
    </row>
    <row r="479" spans="1:3" ht="12.75">
      <c r="A479" s="421"/>
      <c r="B479" s="436" t="s">
        <v>542</v>
      </c>
      <c r="C479" s="303">
        <v>29072</v>
      </c>
    </row>
    <row r="480" spans="1:3" ht="12.75">
      <c r="A480" s="421"/>
      <c r="B480" s="436" t="s">
        <v>543</v>
      </c>
      <c r="C480" s="303">
        <v>81386</v>
      </c>
    </row>
    <row r="481" spans="1:3" ht="12.75">
      <c r="A481" s="421"/>
      <c r="B481" s="436" t="s">
        <v>544</v>
      </c>
      <c r="C481" s="303"/>
    </row>
    <row r="482" spans="1:3" ht="13.5" thickBot="1">
      <c r="A482" s="421"/>
      <c r="B482" s="437" t="s">
        <v>545</v>
      </c>
      <c r="C482" s="451"/>
    </row>
    <row r="483" spans="1:3" ht="13.5" thickBot="1">
      <c r="A483" s="421"/>
      <c r="B483" s="438" t="s">
        <v>15</v>
      </c>
      <c r="C483" s="455">
        <f>SUM(C478:C482)</f>
        <v>223897</v>
      </c>
    </row>
    <row r="484" spans="1:3" ht="12.75">
      <c r="A484" s="421"/>
      <c r="B484" s="436" t="s">
        <v>546</v>
      </c>
      <c r="C484" s="303">
        <v>508</v>
      </c>
    </row>
    <row r="485" spans="1:3" ht="12.75">
      <c r="A485" s="421"/>
      <c r="B485" s="436" t="s">
        <v>547</v>
      </c>
      <c r="C485" s="303">
        <v>381</v>
      </c>
    </row>
    <row r="486" spans="1:3" ht="13.5" thickBot="1">
      <c r="A486" s="421"/>
      <c r="B486" s="439" t="s">
        <v>548</v>
      </c>
      <c r="C486" s="451"/>
    </row>
    <row r="487" spans="1:3" ht="13.5" thickBot="1">
      <c r="A487" s="421"/>
      <c r="B487" s="441" t="s">
        <v>21</v>
      </c>
      <c r="C487" s="455">
        <f>SUM(C484:C486)</f>
        <v>889</v>
      </c>
    </row>
    <row r="488" spans="1:3" ht="15.75" thickBot="1">
      <c r="A488" s="440"/>
      <c r="B488" s="422" t="s">
        <v>40</v>
      </c>
      <c r="C488" s="457">
        <f>SUM(C483+C487)</f>
        <v>224786</v>
      </c>
    </row>
    <row r="489" spans="1:3" ht="15">
      <c r="A489" s="442">
        <v>2560</v>
      </c>
      <c r="B489" s="447" t="s">
        <v>564</v>
      </c>
      <c r="C489" s="303"/>
    </row>
    <row r="490" spans="1:3" ht="12.75">
      <c r="A490" s="423"/>
      <c r="B490" s="424" t="s">
        <v>528</v>
      </c>
      <c r="C490" s="303"/>
    </row>
    <row r="491" spans="1:3" ht="12.75">
      <c r="A491" s="423"/>
      <c r="B491" s="424" t="s">
        <v>529</v>
      </c>
      <c r="C491" s="303">
        <v>4200</v>
      </c>
    </row>
    <row r="492" spans="1:3" ht="12.75">
      <c r="A492" s="423"/>
      <c r="B492" s="424" t="s">
        <v>530</v>
      </c>
      <c r="C492" s="303">
        <v>3874</v>
      </c>
    </row>
    <row r="493" spans="1:3" ht="12.75">
      <c r="A493" s="423"/>
      <c r="B493" s="424" t="s">
        <v>531</v>
      </c>
      <c r="C493" s="303">
        <v>7926</v>
      </c>
    </row>
    <row r="494" spans="1:3" ht="12.75">
      <c r="A494" s="423"/>
      <c r="B494" s="424" t="s">
        <v>532</v>
      </c>
      <c r="C494" s="303">
        <v>2900</v>
      </c>
    </row>
    <row r="495" spans="1:3" ht="13.5" thickBot="1">
      <c r="A495" s="423"/>
      <c r="B495" s="426" t="s">
        <v>533</v>
      </c>
      <c r="C495" s="451"/>
    </row>
    <row r="496" spans="1:3" ht="13.5" thickBot="1">
      <c r="A496" s="423"/>
      <c r="B496" s="427" t="s">
        <v>521</v>
      </c>
      <c r="C496" s="455">
        <f>SUM(C490:C495)</f>
        <v>18900</v>
      </c>
    </row>
    <row r="497" spans="1:3" ht="12.75">
      <c r="A497" s="423"/>
      <c r="B497" s="424" t="s">
        <v>534</v>
      </c>
      <c r="C497" s="303">
        <v>177835</v>
      </c>
    </row>
    <row r="498" spans="1:3" ht="12.75">
      <c r="A498" s="423"/>
      <c r="B498" s="424" t="s">
        <v>535</v>
      </c>
      <c r="C498" s="303">
        <v>22081</v>
      </c>
    </row>
    <row r="499" spans="1:3" ht="13.5" thickBot="1">
      <c r="A499" s="423"/>
      <c r="B499" s="424" t="s">
        <v>536</v>
      </c>
      <c r="C499" s="451"/>
    </row>
    <row r="500" spans="1:3" ht="13.5" thickBot="1">
      <c r="A500" s="428"/>
      <c r="B500" s="429" t="s">
        <v>524</v>
      </c>
      <c r="C500" s="306">
        <f>SUM(C497:C499)</f>
        <v>199916</v>
      </c>
    </row>
    <row r="501" spans="1:3" ht="13.5" thickBot="1">
      <c r="A501" s="425"/>
      <c r="B501" s="430" t="s">
        <v>525</v>
      </c>
      <c r="C501" s="450"/>
    </row>
    <row r="502" spans="1:3" ht="13.5" thickBot="1">
      <c r="A502" s="425"/>
      <c r="B502" s="431" t="s">
        <v>526</v>
      </c>
      <c r="C502" s="455">
        <f>SUM(C500+C496+C501)</f>
        <v>218816</v>
      </c>
    </row>
    <row r="503" spans="1:3" ht="13.5" thickBot="1">
      <c r="A503" s="423"/>
      <c r="B503" s="427" t="s">
        <v>539</v>
      </c>
      <c r="C503" s="450"/>
    </row>
    <row r="504" spans="1:3" ht="12.75">
      <c r="A504" s="423"/>
      <c r="B504" s="424" t="s">
        <v>537</v>
      </c>
      <c r="C504" s="303"/>
    </row>
    <row r="505" spans="1:3" ht="13.5" thickBot="1">
      <c r="A505" s="423"/>
      <c r="B505" s="433" t="s">
        <v>538</v>
      </c>
      <c r="C505" s="451"/>
    </row>
    <row r="506" spans="1:3" ht="13.5" thickBot="1">
      <c r="A506" s="434"/>
      <c r="B506" s="430" t="s">
        <v>527</v>
      </c>
      <c r="C506" s="451"/>
    </row>
    <row r="507" spans="1:3" ht="15.75" thickBot="1">
      <c r="A507" s="434"/>
      <c r="B507" s="435" t="s">
        <v>540</v>
      </c>
      <c r="C507" s="457">
        <f>SUM(C502+C503+C506)</f>
        <v>218816</v>
      </c>
    </row>
    <row r="508" spans="1:3" ht="12.75">
      <c r="A508" s="421"/>
      <c r="B508" s="436" t="s">
        <v>541</v>
      </c>
      <c r="C508" s="303">
        <v>103131</v>
      </c>
    </row>
    <row r="509" spans="1:3" ht="12.75">
      <c r="A509" s="421"/>
      <c r="B509" s="436" t="s">
        <v>542</v>
      </c>
      <c r="C509" s="303">
        <v>27061</v>
      </c>
    </row>
    <row r="510" spans="1:3" ht="12.75">
      <c r="A510" s="421"/>
      <c r="B510" s="436" t="s">
        <v>543</v>
      </c>
      <c r="C510" s="303">
        <v>88624</v>
      </c>
    </row>
    <row r="511" spans="1:3" ht="12.75">
      <c r="A511" s="421"/>
      <c r="B511" s="436" t="s">
        <v>544</v>
      </c>
      <c r="C511" s="303"/>
    </row>
    <row r="512" spans="1:3" ht="13.5" thickBot="1">
      <c r="A512" s="421"/>
      <c r="B512" s="437" t="s">
        <v>545</v>
      </c>
      <c r="C512" s="451"/>
    </row>
    <row r="513" spans="1:3" ht="13.5" thickBot="1">
      <c r="A513" s="421"/>
      <c r="B513" s="438" t="s">
        <v>15</v>
      </c>
      <c r="C513" s="455">
        <f>SUM(C508:C512)</f>
        <v>218816</v>
      </c>
    </row>
    <row r="514" spans="1:3" ht="12.75">
      <c r="A514" s="421"/>
      <c r="B514" s="436" t="s">
        <v>546</v>
      </c>
      <c r="C514" s="303"/>
    </row>
    <row r="515" spans="1:3" ht="12.75">
      <c r="A515" s="421"/>
      <c r="B515" s="436" t="s">
        <v>547</v>
      </c>
      <c r="C515" s="303"/>
    </row>
    <row r="516" spans="1:3" ht="13.5" thickBot="1">
      <c r="A516" s="421"/>
      <c r="B516" s="439" t="s">
        <v>548</v>
      </c>
      <c r="C516" s="451"/>
    </row>
    <row r="517" spans="1:3" ht="13.5" thickBot="1">
      <c r="A517" s="421"/>
      <c r="B517" s="441" t="s">
        <v>21</v>
      </c>
      <c r="C517" s="450"/>
    </row>
    <row r="518" spans="1:3" ht="15.75" thickBot="1">
      <c r="A518" s="440"/>
      <c r="B518" s="422" t="s">
        <v>40</v>
      </c>
      <c r="C518" s="457">
        <f>SUM(C513+C517)</f>
        <v>218816</v>
      </c>
    </row>
    <row r="519" spans="1:3" ht="15">
      <c r="A519" s="448">
        <v>2599</v>
      </c>
      <c r="B519" s="443" t="s">
        <v>565</v>
      </c>
      <c r="C519" s="453"/>
    </row>
    <row r="520" spans="1:3" ht="12.75">
      <c r="A520" s="423"/>
      <c r="B520" s="424" t="s">
        <v>528</v>
      </c>
      <c r="C520" s="453">
        <f>SUM(C310+C340+C370+C400+C430+C460+C490)</f>
        <v>700</v>
      </c>
    </row>
    <row r="521" spans="1:3" ht="12.75">
      <c r="A521" s="423"/>
      <c r="B521" s="424" t="s">
        <v>529</v>
      </c>
      <c r="C521" s="453">
        <f aca="true" t="shared" si="1" ref="C521:C548">SUM(C311+C341+C371+C401+C431+C461+C491)</f>
        <v>12931</v>
      </c>
    </row>
    <row r="522" spans="1:3" ht="12.75">
      <c r="A522" s="423"/>
      <c r="B522" s="424" t="s">
        <v>530</v>
      </c>
      <c r="C522" s="453">
        <f t="shared" si="1"/>
        <v>7040</v>
      </c>
    </row>
    <row r="523" spans="1:3" ht="12.75">
      <c r="A523" s="423"/>
      <c r="B523" s="424" t="s">
        <v>531</v>
      </c>
      <c r="C523" s="453">
        <f t="shared" si="1"/>
        <v>49755</v>
      </c>
    </row>
    <row r="524" spans="1:3" ht="12.75">
      <c r="A524" s="423"/>
      <c r="B524" s="424" t="s">
        <v>532</v>
      </c>
      <c r="C524" s="453">
        <f t="shared" si="1"/>
        <v>17369</v>
      </c>
    </row>
    <row r="525" spans="1:3" ht="13.5" thickBot="1">
      <c r="A525" s="423"/>
      <c r="B525" s="426" t="s">
        <v>533</v>
      </c>
      <c r="C525" s="454">
        <f t="shared" si="1"/>
        <v>0</v>
      </c>
    </row>
    <row r="526" spans="1:3" ht="13.5" thickBot="1">
      <c r="A526" s="423"/>
      <c r="B526" s="427" t="s">
        <v>521</v>
      </c>
      <c r="C526" s="459">
        <f>SUM(C520:C525)</f>
        <v>87795</v>
      </c>
    </row>
    <row r="527" spans="1:3" ht="12.75">
      <c r="A527" s="423"/>
      <c r="B527" s="424" t="s">
        <v>534</v>
      </c>
      <c r="C527" s="453">
        <f t="shared" si="1"/>
        <v>1234421</v>
      </c>
    </row>
    <row r="528" spans="1:3" ht="12.75">
      <c r="A528" s="423"/>
      <c r="B528" s="424" t="s">
        <v>535</v>
      </c>
      <c r="C528" s="453">
        <f t="shared" si="1"/>
        <v>101357</v>
      </c>
    </row>
    <row r="529" spans="1:3" ht="13.5" thickBot="1">
      <c r="A529" s="423"/>
      <c r="B529" s="424" t="s">
        <v>536</v>
      </c>
      <c r="C529" s="454">
        <f t="shared" si="1"/>
        <v>0</v>
      </c>
    </row>
    <row r="530" spans="1:3" ht="13.5" thickBot="1">
      <c r="A530" s="428"/>
      <c r="B530" s="429" t="s">
        <v>524</v>
      </c>
      <c r="C530" s="459">
        <f t="shared" si="1"/>
        <v>1335778</v>
      </c>
    </row>
    <row r="531" spans="1:3" ht="13.5" thickBot="1">
      <c r="A531" s="425"/>
      <c r="B531" s="430" t="s">
        <v>525</v>
      </c>
      <c r="C531" s="452">
        <f t="shared" si="1"/>
        <v>0</v>
      </c>
    </row>
    <row r="532" spans="1:3" ht="13.5" thickBot="1">
      <c r="A532" s="425"/>
      <c r="B532" s="431" t="s">
        <v>526</v>
      </c>
      <c r="C532" s="459">
        <f t="shared" si="1"/>
        <v>1423573</v>
      </c>
    </row>
    <row r="533" spans="1:3" ht="13.5" thickBot="1">
      <c r="A533" s="423"/>
      <c r="B533" s="427" t="s">
        <v>539</v>
      </c>
      <c r="C533" s="452">
        <f t="shared" si="1"/>
        <v>0</v>
      </c>
    </row>
    <row r="534" spans="1:3" ht="12.75">
      <c r="A534" s="423"/>
      <c r="B534" s="424" t="s">
        <v>537</v>
      </c>
      <c r="C534" s="453">
        <f t="shared" si="1"/>
        <v>0</v>
      </c>
    </row>
    <row r="535" spans="1:3" ht="13.5" thickBot="1">
      <c r="A535" s="423"/>
      <c r="B535" s="433" t="s">
        <v>538</v>
      </c>
      <c r="C535" s="454">
        <f t="shared" si="1"/>
        <v>0</v>
      </c>
    </row>
    <row r="536" spans="1:3" ht="13.5" thickBot="1">
      <c r="A536" s="434"/>
      <c r="B536" s="430" t="s">
        <v>527</v>
      </c>
      <c r="C536" s="459">
        <f t="shared" si="1"/>
        <v>0</v>
      </c>
    </row>
    <row r="537" spans="1:3" ht="15.75" thickBot="1">
      <c r="A537" s="434"/>
      <c r="B537" s="435" t="s">
        <v>540</v>
      </c>
      <c r="C537" s="461">
        <f>SUM(C532+C533+C536)</f>
        <v>1423573</v>
      </c>
    </row>
    <row r="538" spans="1:3" ht="12.75">
      <c r="A538" s="421"/>
      <c r="B538" s="436" t="s">
        <v>541</v>
      </c>
      <c r="C538" s="453">
        <f t="shared" si="1"/>
        <v>788062</v>
      </c>
    </row>
    <row r="539" spans="1:3" ht="12.75">
      <c r="A539" s="421"/>
      <c r="B539" s="436" t="s">
        <v>542</v>
      </c>
      <c r="C539" s="453">
        <f t="shared" si="1"/>
        <v>206056</v>
      </c>
    </row>
    <row r="540" spans="1:3" ht="12.75">
      <c r="A540" s="421"/>
      <c r="B540" s="436" t="s">
        <v>543</v>
      </c>
      <c r="C540" s="453">
        <f t="shared" si="1"/>
        <v>428566</v>
      </c>
    </row>
    <row r="541" spans="1:3" ht="12.75">
      <c r="A541" s="421"/>
      <c r="B541" s="436" t="s">
        <v>544</v>
      </c>
      <c r="C541" s="453">
        <f t="shared" si="1"/>
        <v>0</v>
      </c>
    </row>
    <row r="542" spans="1:3" ht="13.5" thickBot="1">
      <c r="A542" s="421"/>
      <c r="B542" s="437" t="s">
        <v>545</v>
      </c>
      <c r="C542" s="454">
        <f t="shared" si="1"/>
        <v>0</v>
      </c>
    </row>
    <row r="543" spans="1:3" ht="13.5" thickBot="1">
      <c r="A543" s="421"/>
      <c r="B543" s="438" t="s">
        <v>15</v>
      </c>
      <c r="C543" s="459">
        <f>SUM(C538:C542)</f>
        <v>1422684</v>
      </c>
    </row>
    <row r="544" spans="1:3" ht="12.75">
      <c r="A544" s="421"/>
      <c r="B544" s="436" t="s">
        <v>546</v>
      </c>
      <c r="C544" s="453">
        <f t="shared" si="1"/>
        <v>508</v>
      </c>
    </row>
    <row r="545" spans="1:3" ht="12.75">
      <c r="A545" s="421"/>
      <c r="B545" s="436" t="s">
        <v>547</v>
      </c>
      <c r="C545" s="453">
        <f t="shared" si="1"/>
        <v>381</v>
      </c>
    </row>
    <row r="546" spans="1:3" ht="13.5" thickBot="1">
      <c r="A546" s="421"/>
      <c r="B546" s="439" t="s">
        <v>548</v>
      </c>
      <c r="C546" s="454">
        <f t="shared" si="1"/>
        <v>0</v>
      </c>
    </row>
    <row r="547" spans="1:3" ht="13.5" thickBot="1">
      <c r="A547" s="421"/>
      <c r="B547" s="441" t="s">
        <v>21</v>
      </c>
      <c r="C547" s="459">
        <f>SUM(C544:C546)</f>
        <v>889</v>
      </c>
    </row>
    <row r="548" spans="1:3" ht="15.75" thickBot="1">
      <c r="A548" s="440"/>
      <c r="B548" s="422" t="s">
        <v>40</v>
      </c>
      <c r="C548" s="461">
        <f t="shared" si="1"/>
        <v>1423573</v>
      </c>
    </row>
    <row r="549" spans="1:3" ht="15">
      <c r="A549" s="442">
        <v>2630</v>
      </c>
      <c r="B549" s="458" t="s">
        <v>567</v>
      </c>
      <c r="C549" s="303"/>
    </row>
    <row r="550" spans="1:3" ht="12.75">
      <c r="A550" s="423"/>
      <c r="B550" s="424" t="s">
        <v>528</v>
      </c>
      <c r="C550" s="303"/>
    </row>
    <row r="551" spans="1:3" ht="12.75">
      <c r="A551" s="423"/>
      <c r="B551" s="424" t="s">
        <v>529</v>
      </c>
      <c r="C551" s="303"/>
    </row>
    <row r="552" spans="1:3" ht="12.75">
      <c r="A552" s="423"/>
      <c r="B552" s="424" t="s">
        <v>530</v>
      </c>
      <c r="C552" s="303">
        <v>5000</v>
      </c>
    </row>
    <row r="553" spans="1:3" ht="12.75">
      <c r="A553" s="423"/>
      <c r="B553" s="424" t="s">
        <v>531</v>
      </c>
      <c r="C553" s="303">
        <v>20000</v>
      </c>
    </row>
    <row r="554" spans="1:3" ht="12.75">
      <c r="A554" s="423"/>
      <c r="B554" s="424" t="s">
        <v>532</v>
      </c>
      <c r="C554" s="303">
        <v>5000</v>
      </c>
    </row>
    <row r="555" spans="1:3" ht="13.5" thickBot="1">
      <c r="A555" s="423"/>
      <c r="B555" s="426" t="s">
        <v>533</v>
      </c>
      <c r="C555" s="451"/>
    </row>
    <row r="556" spans="1:3" ht="13.5" thickBot="1">
      <c r="A556" s="423"/>
      <c r="B556" s="427" t="s">
        <v>521</v>
      </c>
      <c r="C556" s="455">
        <f>SUM(C550:C555)</f>
        <v>30000</v>
      </c>
    </row>
    <row r="557" spans="1:3" ht="12.75">
      <c r="A557" s="423"/>
      <c r="B557" s="424" t="s">
        <v>534</v>
      </c>
      <c r="C557" s="303">
        <v>306547</v>
      </c>
    </row>
    <row r="558" spans="1:3" ht="12.75">
      <c r="A558" s="423"/>
      <c r="B558" s="424" t="s">
        <v>535</v>
      </c>
      <c r="C558" s="303">
        <v>16000</v>
      </c>
    </row>
    <row r="559" spans="1:3" ht="13.5" thickBot="1">
      <c r="A559" s="423"/>
      <c r="B559" s="424" t="s">
        <v>536</v>
      </c>
      <c r="C559" s="451"/>
    </row>
    <row r="560" spans="1:3" ht="13.5" thickBot="1">
      <c r="A560" s="428"/>
      <c r="B560" s="429" t="s">
        <v>524</v>
      </c>
      <c r="C560" s="306">
        <f>SUM(C557:C559)</f>
        <v>322547</v>
      </c>
    </row>
    <row r="561" spans="1:3" ht="13.5" thickBot="1">
      <c r="A561" s="425"/>
      <c r="B561" s="430" t="s">
        <v>525</v>
      </c>
      <c r="C561" s="450"/>
    </row>
    <row r="562" spans="1:3" ht="13.5" thickBot="1">
      <c r="A562" s="425"/>
      <c r="B562" s="431" t="s">
        <v>526</v>
      </c>
      <c r="C562" s="455">
        <f>SUM(C560+C556+C561)</f>
        <v>352547</v>
      </c>
    </row>
    <row r="563" spans="1:3" ht="13.5" thickBot="1">
      <c r="A563" s="423"/>
      <c r="B563" s="427" t="s">
        <v>539</v>
      </c>
      <c r="C563" s="450"/>
    </row>
    <row r="564" spans="1:3" ht="12.75">
      <c r="A564" s="423"/>
      <c r="B564" s="424" t="s">
        <v>537</v>
      </c>
      <c r="C564" s="303"/>
    </row>
    <row r="565" spans="1:3" ht="13.5" thickBot="1">
      <c r="A565" s="423"/>
      <c r="B565" s="433" t="s">
        <v>538</v>
      </c>
      <c r="C565" s="451"/>
    </row>
    <row r="566" spans="1:3" ht="13.5" thickBot="1">
      <c r="A566" s="434"/>
      <c r="B566" s="430" t="s">
        <v>527</v>
      </c>
      <c r="C566" s="451"/>
    </row>
    <row r="567" spans="1:3" ht="15.75" thickBot="1">
      <c r="A567" s="434"/>
      <c r="B567" s="435" t="s">
        <v>540</v>
      </c>
      <c r="C567" s="457">
        <f>SUM(C562+C563+C566)</f>
        <v>352547</v>
      </c>
    </row>
    <row r="568" spans="1:3" ht="12.75">
      <c r="A568" s="421"/>
      <c r="B568" s="436" t="s">
        <v>541</v>
      </c>
      <c r="C568" s="303">
        <v>211346</v>
      </c>
    </row>
    <row r="569" spans="1:3" ht="12.75">
      <c r="A569" s="421"/>
      <c r="B569" s="436" t="s">
        <v>542</v>
      </c>
      <c r="C569" s="303">
        <v>55864</v>
      </c>
    </row>
    <row r="570" spans="1:3" ht="12.75">
      <c r="A570" s="421"/>
      <c r="B570" s="436" t="s">
        <v>543</v>
      </c>
      <c r="C570" s="303">
        <v>84437</v>
      </c>
    </row>
    <row r="571" spans="1:3" ht="12.75">
      <c r="A571" s="421"/>
      <c r="B571" s="436" t="s">
        <v>544</v>
      </c>
      <c r="C571" s="303"/>
    </row>
    <row r="572" spans="1:3" ht="13.5" thickBot="1">
      <c r="A572" s="421"/>
      <c r="B572" s="437" t="s">
        <v>545</v>
      </c>
      <c r="C572" s="451"/>
    </row>
    <row r="573" spans="1:3" ht="13.5" thickBot="1">
      <c r="A573" s="421"/>
      <c r="B573" s="438" t="s">
        <v>15</v>
      </c>
      <c r="C573" s="455">
        <f>SUM(C568:C572)</f>
        <v>351647</v>
      </c>
    </row>
    <row r="574" spans="1:3" ht="12.75">
      <c r="A574" s="421"/>
      <c r="B574" s="436" t="s">
        <v>546</v>
      </c>
      <c r="C574" s="303"/>
    </row>
    <row r="575" spans="1:3" ht="12.75">
      <c r="A575" s="421"/>
      <c r="B575" s="436" t="s">
        <v>547</v>
      </c>
      <c r="C575" s="303">
        <v>900</v>
      </c>
    </row>
    <row r="576" spans="1:3" ht="13.5" thickBot="1">
      <c r="A576" s="421"/>
      <c r="B576" s="439" t="s">
        <v>548</v>
      </c>
      <c r="C576" s="451"/>
    </row>
    <row r="577" spans="1:3" ht="13.5" thickBot="1">
      <c r="A577" s="421"/>
      <c r="B577" s="441" t="s">
        <v>21</v>
      </c>
      <c r="C577" s="455">
        <f>SUM(C575:C576)</f>
        <v>900</v>
      </c>
    </row>
    <row r="578" spans="1:3" ht="15.75" thickBot="1">
      <c r="A578" s="440"/>
      <c r="B578" s="422" t="s">
        <v>40</v>
      </c>
      <c r="C578" s="457">
        <f>SUM(C573+C577)</f>
        <v>352547</v>
      </c>
    </row>
    <row r="579" spans="1:3" ht="15">
      <c r="A579" s="442">
        <v>2640</v>
      </c>
      <c r="B579" s="443" t="s">
        <v>568</v>
      </c>
      <c r="C579" s="303"/>
    </row>
    <row r="580" spans="1:3" ht="12.75">
      <c r="A580" s="423"/>
      <c r="B580" s="424" t="s">
        <v>528</v>
      </c>
      <c r="C580" s="303"/>
    </row>
    <row r="581" spans="1:3" ht="12.75">
      <c r="A581" s="423"/>
      <c r="B581" s="424" t="s">
        <v>529</v>
      </c>
      <c r="C581" s="303"/>
    </row>
    <row r="582" spans="1:3" ht="12.75">
      <c r="A582" s="423"/>
      <c r="B582" s="424" t="s">
        <v>530</v>
      </c>
      <c r="C582" s="303">
        <v>2692</v>
      </c>
    </row>
    <row r="583" spans="1:3" ht="12.75">
      <c r="A583" s="423"/>
      <c r="B583" s="424" t="s">
        <v>531</v>
      </c>
      <c r="C583" s="303">
        <v>8874</v>
      </c>
    </row>
    <row r="584" spans="1:3" ht="12.75">
      <c r="A584" s="423"/>
      <c r="B584" s="424" t="s">
        <v>532</v>
      </c>
      <c r="C584" s="303">
        <v>1438</v>
      </c>
    </row>
    <row r="585" spans="1:3" ht="13.5" thickBot="1">
      <c r="A585" s="423"/>
      <c r="B585" s="426" t="s">
        <v>533</v>
      </c>
      <c r="C585" s="451"/>
    </row>
    <row r="586" spans="1:3" ht="13.5" thickBot="1">
      <c r="A586" s="423"/>
      <c r="B586" s="427" t="s">
        <v>521</v>
      </c>
      <c r="C586" s="455">
        <f>SUM(C580:C585)</f>
        <v>13004</v>
      </c>
    </row>
    <row r="587" spans="1:3" ht="12.75">
      <c r="A587" s="423"/>
      <c r="B587" s="424" t="s">
        <v>534</v>
      </c>
      <c r="C587" s="303">
        <v>292231</v>
      </c>
    </row>
    <row r="588" spans="1:3" ht="12.75">
      <c r="A588" s="423"/>
      <c r="B588" s="424" t="s">
        <v>535</v>
      </c>
      <c r="C588" s="303">
        <v>13735</v>
      </c>
    </row>
    <row r="589" spans="1:3" ht="13.5" thickBot="1">
      <c r="A589" s="423"/>
      <c r="B589" s="424" t="s">
        <v>536</v>
      </c>
      <c r="C589" s="451"/>
    </row>
    <row r="590" spans="1:3" ht="13.5" thickBot="1">
      <c r="A590" s="428"/>
      <c r="B590" s="429" t="s">
        <v>524</v>
      </c>
      <c r="C590" s="306">
        <f>SUM(C587:C589)</f>
        <v>305966</v>
      </c>
    </row>
    <row r="591" spans="1:3" ht="13.5" thickBot="1">
      <c r="A591" s="425"/>
      <c r="B591" s="430" t="s">
        <v>525</v>
      </c>
      <c r="C591" s="450"/>
    </row>
    <row r="592" spans="1:3" ht="13.5" thickBot="1">
      <c r="A592" s="425"/>
      <c r="B592" s="431" t="s">
        <v>526</v>
      </c>
      <c r="C592" s="455">
        <f>SUM(C590+C586+C591)</f>
        <v>318970</v>
      </c>
    </row>
    <row r="593" spans="1:3" ht="13.5" thickBot="1">
      <c r="A593" s="423"/>
      <c r="B593" s="427" t="s">
        <v>539</v>
      </c>
      <c r="C593" s="450"/>
    </row>
    <row r="594" spans="1:3" ht="12.75">
      <c r="A594" s="423"/>
      <c r="B594" s="424" t="s">
        <v>537</v>
      </c>
      <c r="C594" s="303"/>
    </row>
    <row r="595" spans="1:3" ht="13.5" thickBot="1">
      <c r="A595" s="423"/>
      <c r="B595" s="433" t="s">
        <v>538</v>
      </c>
      <c r="C595" s="451"/>
    </row>
    <row r="596" spans="1:3" ht="13.5" thickBot="1">
      <c r="A596" s="434"/>
      <c r="B596" s="430" t="s">
        <v>527</v>
      </c>
      <c r="C596" s="451"/>
    </row>
    <row r="597" spans="1:3" ht="15.75" thickBot="1">
      <c r="A597" s="434"/>
      <c r="B597" s="435" t="s">
        <v>540</v>
      </c>
      <c r="C597" s="457">
        <f>SUM(C592+C593+C596)</f>
        <v>318970</v>
      </c>
    </row>
    <row r="598" spans="1:3" ht="12.75">
      <c r="A598" s="421"/>
      <c r="B598" s="436" t="s">
        <v>541</v>
      </c>
      <c r="C598" s="303">
        <v>192714</v>
      </c>
    </row>
    <row r="599" spans="1:3" ht="12.75">
      <c r="A599" s="421"/>
      <c r="B599" s="436" t="s">
        <v>542</v>
      </c>
      <c r="C599" s="303">
        <v>51373</v>
      </c>
    </row>
    <row r="600" spans="1:3" ht="12.75">
      <c r="A600" s="421"/>
      <c r="B600" s="436" t="s">
        <v>543</v>
      </c>
      <c r="C600" s="303">
        <v>74883</v>
      </c>
    </row>
    <row r="601" spans="1:3" ht="12.75">
      <c r="A601" s="421"/>
      <c r="B601" s="436" t="s">
        <v>544</v>
      </c>
      <c r="C601" s="303"/>
    </row>
    <row r="602" spans="1:3" ht="13.5" thickBot="1">
      <c r="A602" s="421"/>
      <c r="B602" s="437" t="s">
        <v>545</v>
      </c>
      <c r="C602" s="451"/>
    </row>
    <row r="603" spans="1:3" ht="13.5" thickBot="1">
      <c r="A603" s="421"/>
      <c r="B603" s="438" t="s">
        <v>15</v>
      </c>
      <c r="C603" s="455">
        <f>SUM(C598:C602)</f>
        <v>318970</v>
      </c>
    </row>
    <row r="604" spans="1:3" ht="12.75">
      <c r="A604" s="421"/>
      <c r="B604" s="436" t="s">
        <v>546</v>
      </c>
      <c r="C604" s="303"/>
    </row>
    <row r="605" spans="1:3" ht="12.75">
      <c r="A605" s="421"/>
      <c r="B605" s="436" t="s">
        <v>547</v>
      </c>
      <c r="C605" s="303"/>
    </row>
    <row r="606" spans="1:3" ht="13.5" thickBot="1">
      <c r="A606" s="421"/>
      <c r="B606" s="439" t="s">
        <v>548</v>
      </c>
      <c r="C606" s="451"/>
    </row>
    <row r="607" spans="1:3" ht="13.5" thickBot="1">
      <c r="A607" s="421"/>
      <c r="B607" s="441" t="s">
        <v>21</v>
      </c>
      <c r="C607" s="450"/>
    </row>
    <row r="608" spans="1:3" ht="15.75" thickBot="1">
      <c r="A608" s="440"/>
      <c r="B608" s="422" t="s">
        <v>40</v>
      </c>
      <c r="C608" s="457">
        <f>SUM(C603+C607)</f>
        <v>318970</v>
      </c>
    </row>
    <row r="609" spans="1:3" ht="15">
      <c r="A609" s="442">
        <v>2650</v>
      </c>
      <c r="B609" s="443" t="s">
        <v>569</v>
      </c>
      <c r="C609" s="303"/>
    </row>
    <row r="610" spans="1:3" ht="12.75">
      <c r="A610" s="423"/>
      <c r="B610" s="424" t="s">
        <v>528</v>
      </c>
      <c r="C610" s="303">
        <v>11700</v>
      </c>
    </row>
    <row r="611" spans="1:3" ht="12.75">
      <c r="A611" s="423"/>
      <c r="B611" s="424" t="s">
        <v>529</v>
      </c>
      <c r="C611" s="303">
        <v>2700</v>
      </c>
    </row>
    <row r="612" spans="1:3" ht="12.75">
      <c r="A612" s="423"/>
      <c r="B612" s="424" t="s">
        <v>530</v>
      </c>
      <c r="C612" s="303"/>
    </row>
    <row r="613" spans="1:3" ht="12.75">
      <c r="A613" s="423"/>
      <c r="B613" s="424" t="s">
        <v>531</v>
      </c>
      <c r="C613" s="303">
        <v>26950</v>
      </c>
    </row>
    <row r="614" spans="1:3" ht="12.75">
      <c r="A614" s="423"/>
      <c r="B614" s="424" t="s">
        <v>532</v>
      </c>
      <c r="C614" s="303">
        <v>4500</v>
      </c>
    </row>
    <row r="615" spans="1:3" ht="13.5" thickBot="1">
      <c r="A615" s="423"/>
      <c r="B615" s="426" t="s">
        <v>533</v>
      </c>
      <c r="C615" s="451"/>
    </row>
    <row r="616" spans="1:3" ht="13.5" thickBot="1">
      <c r="A616" s="423"/>
      <c r="B616" s="427" t="s">
        <v>521</v>
      </c>
      <c r="C616" s="455">
        <f>SUM(C610:C615)</f>
        <v>45850</v>
      </c>
    </row>
    <row r="617" spans="1:3" ht="12.75">
      <c r="A617" s="423"/>
      <c r="B617" s="424" t="s">
        <v>534</v>
      </c>
      <c r="C617" s="303">
        <v>365737</v>
      </c>
    </row>
    <row r="618" spans="1:3" ht="12.75">
      <c r="A618" s="423"/>
      <c r="B618" s="424" t="s">
        <v>535</v>
      </c>
      <c r="C618" s="303">
        <v>15900</v>
      </c>
    </row>
    <row r="619" spans="1:3" ht="13.5" thickBot="1">
      <c r="A619" s="423"/>
      <c r="B619" s="424" t="s">
        <v>536</v>
      </c>
      <c r="C619" s="451"/>
    </row>
    <row r="620" spans="1:3" ht="13.5" thickBot="1">
      <c r="A620" s="428"/>
      <c r="B620" s="429" t="s">
        <v>524</v>
      </c>
      <c r="C620" s="306">
        <f>SUM(C617:C619)</f>
        <v>381637</v>
      </c>
    </row>
    <row r="621" spans="1:3" ht="13.5" thickBot="1">
      <c r="A621" s="425"/>
      <c r="B621" s="430" t="s">
        <v>525</v>
      </c>
      <c r="C621" s="450"/>
    </row>
    <row r="622" spans="1:3" ht="13.5" thickBot="1">
      <c r="A622" s="425"/>
      <c r="B622" s="431" t="s">
        <v>526</v>
      </c>
      <c r="C622" s="455">
        <f>SUM(C620+C616+C621)</f>
        <v>427487</v>
      </c>
    </row>
    <row r="623" spans="1:3" ht="13.5" thickBot="1">
      <c r="A623" s="423"/>
      <c r="B623" s="427" t="s">
        <v>539</v>
      </c>
      <c r="C623" s="450"/>
    </row>
    <row r="624" spans="1:3" ht="12.75">
      <c r="A624" s="423"/>
      <c r="B624" s="424" t="s">
        <v>537</v>
      </c>
      <c r="C624" s="303"/>
    </row>
    <row r="625" spans="1:3" ht="13.5" thickBot="1">
      <c r="A625" s="423"/>
      <c r="B625" s="433" t="s">
        <v>538</v>
      </c>
      <c r="C625" s="451"/>
    </row>
    <row r="626" spans="1:3" ht="13.5" thickBot="1">
      <c r="A626" s="434"/>
      <c r="B626" s="430" t="s">
        <v>527</v>
      </c>
      <c r="C626" s="451"/>
    </row>
    <row r="627" spans="1:3" ht="15.75" thickBot="1">
      <c r="A627" s="434"/>
      <c r="B627" s="435" t="s">
        <v>540</v>
      </c>
      <c r="C627" s="457">
        <f>SUM(C622+C623+C626)</f>
        <v>427487</v>
      </c>
    </row>
    <row r="628" spans="1:3" ht="12.75">
      <c r="A628" s="421"/>
      <c r="B628" s="436" t="s">
        <v>541</v>
      </c>
      <c r="C628" s="303">
        <v>240333</v>
      </c>
    </row>
    <row r="629" spans="1:3" ht="12.75">
      <c r="A629" s="421"/>
      <c r="B629" s="436" t="s">
        <v>542</v>
      </c>
      <c r="C629" s="303">
        <v>62897</v>
      </c>
    </row>
    <row r="630" spans="1:3" ht="12.75">
      <c r="A630" s="421"/>
      <c r="B630" s="436" t="s">
        <v>543</v>
      </c>
      <c r="C630" s="303">
        <v>124257</v>
      </c>
    </row>
    <row r="631" spans="1:3" ht="12.75">
      <c r="A631" s="421"/>
      <c r="B631" s="436" t="s">
        <v>544</v>
      </c>
      <c r="C631" s="303"/>
    </row>
    <row r="632" spans="1:3" ht="13.5" thickBot="1">
      <c r="A632" s="421"/>
      <c r="B632" s="437" t="s">
        <v>545</v>
      </c>
      <c r="C632" s="451"/>
    </row>
    <row r="633" spans="1:3" ht="13.5" thickBot="1">
      <c r="A633" s="421"/>
      <c r="B633" s="438" t="s">
        <v>15</v>
      </c>
      <c r="C633" s="455">
        <f>SUM(C628:C632)</f>
        <v>427487</v>
      </c>
    </row>
    <row r="634" spans="1:3" ht="12.75">
      <c r="A634" s="421"/>
      <c r="B634" s="436" t="s">
        <v>546</v>
      </c>
      <c r="C634" s="303"/>
    </row>
    <row r="635" spans="1:3" ht="12.75">
      <c r="A635" s="421"/>
      <c r="B635" s="436" t="s">
        <v>547</v>
      </c>
      <c r="C635" s="303"/>
    </row>
    <row r="636" spans="1:3" ht="13.5" thickBot="1">
      <c r="A636" s="421"/>
      <c r="B636" s="439" t="s">
        <v>548</v>
      </c>
      <c r="C636" s="451"/>
    </row>
    <row r="637" spans="1:3" ht="13.5" thickBot="1">
      <c r="A637" s="421"/>
      <c r="B637" s="441" t="s">
        <v>21</v>
      </c>
      <c r="C637" s="450"/>
    </row>
    <row r="638" spans="1:3" ht="15.75" thickBot="1">
      <c r="A638" s="440"/>
      <c r="B638" s="422" t="s">
        <v>40</v>
      </c>
      <c r="C638" s="457">
        <f>SUM(C633+C637)</f>
        <v>427487</v>
      </c>
    </row>
    <row r="639" spans="1:3" ht="15">
      <c r="A639" s="448">
        <v>2699</v>
      </c>
      <c r="B639" s="443" t="s">
        <v>570</v>
      </c>
      <c r="C639" s="453"/>
    </row>
    <row r="640" spans="1:3" ht="12.75">
      <c r="A640" s="423"/>
      <c r="B640" s="424" t="s">
        <v>528</v>
      </c>
      <c r="C640" s="453">
        <f>SUM(C610+C580+C550)</f>
        <v>11700</v>
      </c>
    </row>
    <row r="641" spans="1:3" ht="12.75">
      <c r="A641" s="423"/>
      <c r="B641" s="424" t="s">
        <v>529</v>
      </c>
      <c r="C641" s="453">
        <f aca="true" t="shared" si="2" ref="C641:C668">SUM(C611+C581+C551)</f>
        <v>2700</v>
      </c>
    </row>
    <row r="642" spans="1:3" ht="12.75">
      <c r="A642" s="423"/>
      <c r="B642" s="424" t="s">
        <v>530</v>
      </c>
      <c r="C642" s="453">
        <f t="shared" si="2"/>
        <v>7692</v>
      </c>
    </row>
    <row r="643" spans="1:3" ht="12.75">
      <c r="A643" s="423"/>
      <c r="B643" s="424" t="s">
        <v>531</v>
      </c>
      <c r="C643" s="453">
        <f t="shared" si="2"/>
        <v>55824</v>
      </c>
    </row>
    <row r="644" spans="1:3" ht="12.75">
      <c r="A644" s="423"/>
      <c r="B644" s="424" t="s">
        <v>532</v>
      </c>
      <c r="C644" s="453">
        <f t="shared" si="2"/>
        <v>10938</v>
      </c>
    </row>
    <row r="645" spans="1:3" ht="13.5" thickBot="1">
      <c r="A645" s="423"/>
      <c r="B645" s="426" t="s">
        <v>533</v>
      </c>
      <c r="C645" s="454">
        <f t="shared" si="2"/>
        <v>0</v>
      </c>
    </row>
    <row r="646" spans="1:3" ht="13.5" thickBot="1">
      <c r="A646" s="423"/>
      <c r="B646" s="427" t="s">
        <v>521</v>
      </c>
      <c r="C646" s="460">
        <f>SUM(C640:C645)</f>
        <v>88854</v>
      </c>
    </row>
    <row r="647" spans="1:3" ht="12.75">
      <c r="A647" s="423"/>
      <c r="B647" s="424" t="s">
        <v>534</v>
      </c>
      <c r="C647" s="453">
        <f t="shared" si="2"/>
        <v>964515</v>
      </c>
    </row>
    <row r="648" spans="1:3" ht="12.75">
      <c r="A648" s="423"/>
      <c r="B648" s="424" t="s">
        <v>535</v>
      </c>
      <c r="C648" s="453">
        <f t="shared" si="2"/>
        <v>45635</v>
      </c>
    </row>
    <row r="649" spans="1:3" ht="13.5" thickBot="1">
      <c r="A649" s="423"/>
      <c r="B649" s="424" t="s">
        <v>536</v>
      </c>
      <c r="C649" s="454">
        <f t="shared" si="2"/>
        <v>0</v>
      </c>
    </row>
    <row r="650" spans="1:3" ht="13.5" thickBot="1">
      <c r="A650" s="428"/>
      <c r="B650" s="429" t="s">
        <v>524</v>
      </c>
      <c r="C650" s="460">
        <f>SUM(C647:C649)</f>
        <v>1010150</v>
      </c>
    </row>
    <row r="651" spans="1:3" ht="13.5" thickBot="1">
      <c r="A651" s="425"/>
      <c r="B651" s="430" t="s">
        <v>525</v>
      </c>
      <c r="C651" s="452">
        <f t="shared" si="2"/>
        <v>0</v>
      </c>
    </row>
    <row r="652" spans="1:3" ht="13.5" thickBot="1">
      <c r="A652" s="425"/>
      <c r="B652" s="431" t="s">
        <v>526</v>
      </c>
      <c r="C652" s="459">
        <f t="shared" si="2"/>
        <v>1099004</v>
      </c>
    </row>
    <row r="653" spans="1:3" ht="13.5" thickBot="1">
      <c r="A653" s="423"/>
      <c r="B653" s="464" t="s">
        <v>539</v>
      </c>
      <c r="C653" s="452">
        <f t="shared" si="2"/>
        <v>0</v>
      </c>
    </row>
    <row r="654" spans="1:3" ht="12.75">
      <c r="A654" s="423"/>
      <c r="B654" s="424" t="s">
        <v>537</v>
      </c>
      <c r="C654" s="453">
        <f t="shared" si="2"/>
        <v>0</v>
      </c>
    </row>
    <row r="655" spans="1:3" ht="13.5" thickBot="1">
      <c r="A655" s="423"/>
      <c r="B655" s="433" t="s">
        <v>538</v>
      </c>
      <c r="C655" s="454">
        <f t="shared" si="2"/>
        <v>0</v>
      </c>
    </row>
    <row r="656" spans="1:3" ht="13.5" thickBot="1">
      <c r="A656" s="434"/>
      <c r="B656" s="430" t="s">
        <v>527</v>
      </c>
      <c r="C656" s="452">
        <f t="shared" si="2"/>
        <v>0</v>
      </c>
    </row>
    <row r="657" spans="1:3" ht="15.75" thickBot="1">
      <c r="A657" s="434"/>
      <c r="B657" s="435" t="s">
        <v>540</v>
      </c>
      <c r="C657" s="461">
        <f>SUM(C652+C653+C656)</f>
        <v>1099004</v>
      </c>
    </row>
    <row r="658" spans="1:3" ht="12.75">
      <c r="A658" s="421"/>
      <c r="B658" s="436" t="s">
        <v>541</v>
      </c>
      <c r="C658" s="453">
        <f t="shared" si="2"/>
        <v>644393</v>
      </c>
    </row>
    <row r="659" spans="1:3" ht="12.75">
      <c r="A659" s="421"/>
      <c r="B659" s="436" t="s">
        <v>542</v>
      </c>
      <c r="C659" s="453">
        <f t="shared" si="2"/>
        <v>170134</v>
      </c>
    </row>
    <row r="660" spans="1:3" ht="12.75">
      <c r="A660" s="421"/>
      <c r="B660" s="436" t="s">
        <v>543</v>
      </c>
      <c r="C660" s="453">
        <f t="shared" si="2"/>
        <v>283577</v>
      </c>
    </row>
    <row r="661" spans="1:3" ht="12.75">
      <c r="A661" s="421"/>
      <c r="B661" s="436" t="s">
        <v>544</v>
      </c>
      <c r="C661" s="453">
        <f t="shared" si="2"/>
        <v>0</v>
      </c>
    </row>
    <row r="662" spans="1:3" ht="13.5" thickBot="1">
      <c r="A662" s="421"/>
      <c r="B662" s="437" t="s">
        <v>545</v>
      </c>
      <c r="C662" s="454">
        <f t="shared" si="2"/>
        <v>0</v>
      </c>
    </row>
    <row r="663" spans="1:3" ht="13.5" thickBot="1">
      <c r="A663" s="421"/>
      <c r="B663" s="438" t="s">
        <v>15</v>
      </c>
      <c r="C663" s="459">
        <f>SUM(C658:C662)</f>
        <v>1098104</v>
      </c>
    </row>
    <row r="664" spans="1:3" ht="12.75">
      <c r="A664" s="421"/>
      <c r="B664" s="436" t="s">
        <v>546</v>
      </c>
      <c r="C664" s="453">
        <f t="shared" si="2"/>
        <v>0</v>
      </c>
    </row>
    <row r="665" spans="1:3" ht="12.75">
      <c r="A665" s="421"/>
      <c r="B665" s="436" t="s">
        <v>547</v>
      </c>
      <c r="C665" s="453">
        <f t="shared" si="2"/>
        <v>900</v>
      </c>
    </row>
    <row r="666" spans="1:3" ht="13.5" thickBot="1">
      <c r="A666" s="421"/>
      <c r="B666" s="439" t="s">
        <v>548</v>
      </c>
      <c r="C666" s="454">
        <f t="shared" si="2"/>
        <v>0</v>
      </c>
    </row>
    <row r="667" spans="1:3" ht="13.5" thickBot="1">
      <c r="A667" s="421"/>
      <c r="B667" s="441" t="s">
        <v>21</v>
      </c>
      <c r="C667" s="459">
        <f>SUM(C664:C666)</f>
        <v>900</v>
      </c>
    </row>
    <row r="668" spans="1:3" ht="15.75" thickBot="1">
      <c r="A668" s="440"/>
      <c r="B668" s="422" t="s">
        <v>40</v>
      </c>
      <c r="C668" s="461">
        <f t="shared" si="2"/>
        <v>1099004</v>
      </c>
    </row>
    <row r="669" spans="1:3" s="449" customFormat="1" ht="15">
      <c r="A669" s="442">
        <v>2705</v>
      </c>
      <c r="B669" s="443" t="s">
        <v>571</v>
      </c>
      <c r="C669" s="303"/>
    </row>
    <row r="670" spans="1:3" ht="12.75">
      <c r="A670" s="423"/>
      <c r="B670" s="424" t="s">
        <v>528</v>
      </c>
      <c r="C670" s="303">
        <v>3400</v>
      </c>
    </row>
    <row r="671" spans="1:3" ht="12.75">
      <c r="A671" s="423"/>
      <c r="B671" s="424" t="s">
        <v>529</v>
      </c>
      <c r="C671" s="303"/>
    </row>
    <row r="672" spans="1:3" ht="12.75">
      <c r="A672" s="423"/>
      <c r="B672" s="424" t="s">
        <v>530</v>
      </c>
      <c r="C672" s="303"/>
    </row>
    <row r="673" spans="1:3" ht="12.75">
      <c r="A673" s="423"/>
      <c r="B673" s="424" t="s">
        <v>531</v>
      </c>
      <c r="C673" s="303">
        <v>14400</v>
      </c>
    </row>
    <row r="674" spans="1:3" ht="12.75">
      <c r="A674" s="423"/>
      <c r="B674" s="424" t="s">
        <v>532</v>
      </c>
      <c r="C674" s="303">
        <v>3000</v>
      </c>
    </row>
    <row r="675" spans="1:3" ht="13.5" thickBot="1">
      <c r="A675" s="423"/>
      <c r="B675" s="426" t="s">
        <v>533</v>
      </c>
      <c r="C675" s="451"/>
    </row>
    <row r="676" spans="1:3" ht="13.5" thickBot="1">
      <c r="A676" s="423"/>
      <c r="B676" s="427" t="s">
        <v>521</v>
      </c>
      <c r="C676" s="455">
        <f>SUM(C670:C675)</f>
        <v>20800</v>
      </c>
    </row>
    <row r="677" spans="1:3" ht="12.75">
      <c r="A677" s="423"/>
      <c r="B677" s="424" t="s">
        <v>534</v>
      </c>
      <c r="C677" s="303">
        <v>401551</v>
      </c>
    </row>
    <row r="678" spans="1:3" ht="12.75">
      <c r="A678" s="423"/>
      <c r="B678" s="424" t="s">
        <v>535</v>
      </c>
      <c r="C678" s="303">
        <v>4900</v>
      </c>
    </row>
    <row r="679" spans="1:3" ht="13.5" thickBot="1">
      <c r="A679" s="423"/>
      <c r="B679" s="424" t="s">
        <v>536</v>
      </c>
      <c r="C679" s="451"/>
    </row>
    <row r="680" spans="1:3" ht="13.5" thickBot="1">
      <c r="A680" s="428"/>
      <c r="B680" s="429" t="s">
        <v>524</v>
      </c>
      <c r="C680" s="306">
        <f>SUM(C677:C679)</f>
        <v>406451</v>
      </c>
    </row>
    <row r="681" spans="1:3" ht="13.5" thickBot="1">
      <c r="A681" s="425"/>
      <c r="B681" s="430" t="s">
        <v>525</v>
      </c>
      <c r="C681" s="450"/>
    </row>
    <row r="682" spans="1:3" ht="13.5" thickBot="1">
      <c r="A682" s="425"/>
      <c r="B682" s="431" t="s">
        <v>526</v>
      </c>
      <c r="C682" s="455">
        <f>SUM(C680+C676+C681)</f>
        <v>427251</v>
      </c>
    </row>
    <row r="683" spans="1:3" ht="13.5" thickBot="1">
      <c r="A683" s="423"/>
      <c r="B683" s="427" t="s">
        <v>539</v>
      </c>
      <c r="C683" s="450"/>
    </row>
    <row r="684" spans="1:3" ht="12.75">
      <c r="A684" s="423"/>
      <c r="B684" s="424" t="s">
        <v>537</v>
      </c>
      <c r="C684" s="303"/>
    </row>
    <row r="685" spans="1:3" ht="13.5" thickBot="1">
      <c r="A685" s="423"/>
      <c r="B685" s="433" t="s">
        <v>538</v>
      </c>
      <c r="C685" s="451"/>
    </row>
    <row r="686" spans="1:3" ht="13.5" thickBot="1">
      <c r="A686" s="434"/>
      <c r="B686" s="430" t="s">
        <v>527</v>
      </c>
      <c r="C686" s="451"/>
    </row>
    <row r="687" spans="1:3" ht="15.75" thickBot="1">
      <c r="A687" s="434"/>
      <c r="B687" s="435" t="s">
        <v>540</v>
      </c>
      <c r="C687" s="457">
        <f>SUM(C682+C683+C686)</f>
        <v>427251</v>
      </c>
    </row>
    <row r="688" spans="1:3" ht="12.75">
      <c r="A688" s="421"/>
      <c r="B688" s="436" t="s">
        <v>541</v>
      </c>
      <c r="C688" s="303">
        <v>275107</v>
      </c>
    </row>
    <row r="689" spans="1:3" ht="12.75">
      <c r="A689" s="421"/>
      <c r="B689" s="436" t="s">
        <v>542</v>
      </c>
      <c r="C689" s="303">
        <v>71359</v>
      </c>
    </row>
    <row r="690" spans="1:3" ht="12.75">
      <c r="A690" s="421"/>
      <c r="B690" s="436" t="s">
        <v>543</v>
      </c>
      <c r="C690" s="303">
        <v>80785</v>
      </c>
    </row>
    <row r="691" spans="1:3" ht="12.75">
      <c r="A691" s="421"/>
      <c r="B691" s="436" t="s">
        <v>544</v>
      </c>
      <c r="C691" s="303"/>
    </row>
    <row r="692" spans="1:3" ht="13.5" thickBot="1">
      <c r="A692" s="421"/>
      <c r="B692" s="437" t="s">
        <v>545</v>
      </c>
      <c r="C692" s="451"/>
    </row>
    <row r="693" spans="1:3" ht="13.5" thickBot="1">
      <c r="A693" s="421"/>
      <c r="B693" s="438" t="s">
        <v>15</v>
      </c>
      <c r="C693" s="455">
        <f>SUM(C688:C692)</f>
        <v>427251</v>
      </c>
    </row>
    <row r="694" spans="1:3" ht="12.75">
      <c r="A694" s="421"/>
      <c r="B694" s="436" t="s">
        <v>546</v>
      </c>
      <c r="C694" s="303"/>
    </row>
    <row r="695" spans="1:3" ht="12.75">
      <c r="A695" s="421"/>
      <c r="B695" s="436" t="s">
        <v>547</v>
      </c>
      <c r="C695" s="303"/>
    </row>
    <row r="696" spans="1:3" ht="13.5" thickBot="1">
      <c r="A696" s="421"/>
      <c r="B696" s="439" t="s">
        <v>548</v>
      </c>
      <c r="C696" s="451"/>
    </row>
    <row r="697" spans="1:3" ht="13.5" thickBot="1">
      <c r="A697" s="421"/>
      <c r="B697" s="441" t="s">
        <v>21</v>
      </c>
      <c r="C697" s="450"/>
    </row>
    <row r="698" spans="1:3" ht="15.75" thickBot="1">
      <c r="A698" s="440"/>
      <c r="B698" s="422" t="s">
        <v>40</v>
      </c>
      <c r="C698" s="457">
        <f>SUM(C693+C697)</f>
        <v>427251</v>
      </c>
    </row>
    <row r="699" spans="1:3" ht="15">
      <c r="A699" s="442">
        <v>2620</v>
      </c>
      <c r="B699" s="443" t="s">
        <v>566</v>
      </c>
      <c r="C699" s="303"/>
    </row>
    <row r="700" spans="1:3" ht="12.75">
      <c r="A700" s="423"/>
      <c r="B700" s="424" t="s">
        <v>528</v>
      </c>
      <c r="C700" s="303">
        <v>370</v>
      </c>
    </row>
    <row r="701" spans="1:3" ht="12.75">
      <c r="A701" s="423"/>
      <c r="B701" s="424" t="s">
        <v>529</v>
      </c>
      <c r="C701" s="303">
        <v>15000</v>
      </c>
    </row>
    <row r="702" spans="1:3" ht="12.75">
      <c r="A702" s="423"/>
      <c r="B702" s="424" t="s">
        <v>530</v>
      </c>
      <c r="C702" s="303"/>
    </row>
    <row r="703" spans="1:3" ht="12.75">
      <c r="A703" s="423"/>
      <c r="B703" s="424" t="s">
        <v>531</v>
      </c>
      <c r="C703" s="303">
        <v>10600</v>
      </c>
    </row>
    <row r="704" spans="1:3" ht="12.75">
      <c r="A704" s="423"/>
      <c r="B704" s="424" t="s">
        <v>532</v>
      </c>
      <c r="C704" s="303">
        <v>4000</v>
      </c>
    </row>
    <row r="705" spans="1:3" ht="13.5" thickBot="1">
      <c r="A705" s="423"/>
      <c r="B705" s="426" t="s">
        <v>533</v>
      </c>
      <c r="C705" s="451"/>
    </row>
    <row r="706" spans="1:3" ht="13.5" thickBot="1">
      <c r="A706" s="423"/>
      <c r="B706" s="427" t="s">
        <v>521</v>
      </c>
      <c r="C706" s="455">
        <f>SUM(C700:C705)</f>
        <v>29970</v>
      </c>
    </row>
    <row r="707" spans="1:3" ht="12.75">
      <c r="A707" s="423"/>
      <c r="B707" s="424" t="s">
        <v>534</v>
      </c>
      <c r="C707" s="303">
        <v>145571</v>
      </c>
    </row>
    <row r="708" spans="1:3" ht="12.75">
      <c r="A708" s="423"/>
      <c r="B708" s="424" t="s">
        <v>535</v>
      </c>
      <c r="C708" s="303"/>
    </row>
    <row r="709" spans="1:3" ht="13.5" thickBot="1">
      <c r="A709" s="423"/>
      <c r="B709" s="424" t="s">
        <v>536</v>
      </c>
      <c r="C709" s="451"/>
    </row>
    <row r="710" spans="1:3" ht="13.5" thickBot="1">
      <c r="A710" s="428"/>
      <c r="B710" s="429" t="s">
        <v>524</v>
      </c>
      <c r="C710" s="306">
        <f>SUM(C707:C709)</f>
        <v>145571</v>
      </c>
    </row>
    <row r="711" spans="1:3" ht="13.5" thickBot="1">
      <c r="A711" s="425"/>
      <c r="B711" s="430" t="s">
        <v>525</v>
      </c>
      <c r="C711" s="450"/>
    </row>
    <row r="712" spans="1:3" ht="13.5" thickBot="1">
      <c r="A712" s="425"/>
      <c r="B712" s="431" t="s">
        <v>526</v>
      </c>
      <c r="C712" s="455">
        <f>SUM(C710+C706+C711)</f>
        <v>175541</v>
      </c>
    </row>
    <row r="713" spans="1:3" ht="13.5" thickBot="1">
      <c r="A713" s="423"/>
      <c r="B713" s="427" t="s">
        <v>539</v>
      </c>
      <c r="C713" s="450"/>
    </row>
    <row r="714" spans="1:3" ht="12.75">
      <c r="A714" s="423"/>
      <c r="B714" s="424" t="s">
        <v>537</v>
      </c>
      <c r="C714" s="303"/>
    </row>
    <row r="715" spans="1:3" ht="13.5" thickBot="1">
      <c r="A715" s="423"/>
      <c r="B715" s="433" t="s">
        <v>538</v>
      </c>
      <c r="C715" s="451"/>
    </row>
    <row r="716" spans="1:3" ht="13.5" thickBot="1">
      <c r="A716" s="434"/>
      <c r="B716" s="430" t="s">
        <v>527</v>
      </c>
      <c r="C716" s="451"/>
    </row>
    <row r="717" spans="1:3" ht="15.75" thickBot="1">
      <c r="A717" s="434"/>
      <c r="B717" s="435" t="s">
        <v>540</v>
      </c>
      <c r="C717" s="457">
        <f>SUM(C712+C713+C716)</f>
        <v>175541</v>
      </c>
    </row>
    <row r="718" spans="1:3" ht="12.75">
      <c r="A718" s="421"/>
      <c r="B718" s="436" t="s">
        <v>541</v>
      </c>
      <c r="C718" s="303">
        <v>116332</v>
      </c>
    </row>
    <row r="719" spans="1:3" ht="12.75">
      <c r="A719" s="421"/>
      <c r="B719" s="436" t="s">
        <v>542</v>
      </c>
      <c r="C719" s="303">
        <v>30611</v>
      </c>
    </row>
    <row r="720" spans="1:3" ht="12.75">
      <c r="A720" s="421"/>
      <c r="B720" s="436" t="s">
        <v>543</v>
      </c>
      <c r="C720" s="303">
        <v>28598</v>
      </c>
    </row>
    <row r="721" spans="1:3" ht="12.75">
      <c r="A721" s="421"/>
      <c r="B721" s="436" t="s">
        <v>544</v>
      </c>
      <c r="C721" s="303"/>
    </row>
    <row r="722" spans="1:3" ht="13.5" thickBot="1">
      <c r="A722" s="421"/>
      <c r="B722" s="437" t="s">
        <v>545</v>
      </c>
      <c r="C722" s="451"/>
    </row>
    <row r="723" spans="1:3" ht="13.5" thickBot="1">
      <c r="A723" s="421"/>
      <c r="B723" s="438" t="s">
        <v>15</v>
      </c>
      <c r="C723" s="455">
        <f>SUM(C718:C722)</f>
        <v>175541</v>
      </c>
    </row>
    <row r="724" spans="1:3" ht="12.75">
      <c r="A724" s="421"/>
      <c r="B724" s="436" t="s">
        <v>546</v>
      </c>
      <c r="C724" s="303"/>
    </row>
    <row r="725" spans="1:3" ht="12.75">
      <c r="A725" s="421"/>
      <c r="B725" s="436" t="s">
        <v>547</v>
      </c>
      <c r="C725" s="303"/>
    </row>
    <row r="726" spans="1:3" ht="13.5" thickBot="1">
      <c r="A726" s="421"/>
      <c r="B726" s="439" t="s">
        <v>548</v>
      </c>
      <c r="C726" s="451"/>
    </row>
    <row r="727" spans="1:3" ht="13.5" thickBot="1">
      <c r="A727" s="421"/>
      <c r="B727" s="441" t="s">
        <v>21</v>
      </c>
      <c r="C727" s="450"/>
    </row>
    <row r="728" spans="1:3" ht="15.75" thickBot="1">
      <c r="A728" s="440"/>
      <c r="B728" s="422" t="s">
        <v>40</v>
      </c>
      <c r="C728" s="457">
        <f>SUM(C723+C727)</f>
        <v>175541</v>
      </c>
    </row>
    <row r="729" spans="1:3" ht="15">
      <c r="A729" s="442">
        <v>2790</v>
      </c>
      <c r="B729" s="443" t="s">
        <v>572</v>
      </c>
      <c r="C729" s="303"/>
    </row>
    <row r="730" spans="1:3" ht="12.75">
      <c r="A730" s="423"/>
      <c r="B730" s="424" t="s">
        <v>528</v>
      </c>
      <c r="C730" s="303"/>
    </row>
    <row r="731" spans="1:3" ht="12.75">
      <c r="A731" s="423"/>
      <c r="B731" s="424" t="s">
        <v>529</v>
      </c>
      <c r="C731" s="303"/>
    </row>
    <row r="732" spans="1:3" ht="12.75">
      <c r="A732" s="423"/>
      <c r="B732" s="424" t="s">
        <v>530</v>
      </c>
      <c r="C732" s="303"/>
    </row>
    <row r="733" spans="1:3" ht="12.75">
      <c r="A733" s="423"/>
      <c r="B733" s="424" t="s">
        <v>531</v>
      </c>
      <c r="C733" s="303"/>
    </row>
    <row r="734" spans="1:3" ht="12.75">
      <c r="A734" s="423"/>
      <c r="B734" s="424" t="s">
        <v>532</v>
      </c>
      <c r="C734" s="303"/>
    </row>
    <row r="735" spans="1:3" ht="13.5" thickBot="1">
      <c r="A735" s="423"/>
      <c r="B735" s="426" t="s">
        <v>533</v>
      </c>
      <c r="C735" s="451"/>
    </row>
    <row r="736" spans="1:3" ht="13.5" thickBot="1">
      <c r="A736" s="423"/>
      <c r="B736" s="427" t="s">
        <v>521</v>
      </c>
      <c r="C736" s="455">
        <f>SUM(C730:C735)</f>
        <v>0</v>
      </c>
    </row>
    <row r="737" spans="1:3" ht="12.75">
      <c r="A737" s="423"/>
      <c r="B737" s="424" t="s">
        <v>534</v>
      </c>
      <c r="C737" s="303">
        <v>122262</v>
      </c>
    </row>
    <row r="738" spans="1:3" ht="12.75">
      <c r="A738" s="423"/>
      <c r="B738" s="424" t="s">
        <v>535</v>
      </c>
      <c r="C738" s="303"/>
    </row>
    <row r="739" spans="1:3" ht="13.5" thickBot="1">
      <c r="A739" s="423"/>
      <c r="B739" s="424" t="s">
        <v>536</v>
      </c>
      <c r="C739" s="451"/>
    </row>
    <row r="740" spans="1:3" ht="13.5" thickBot="1">
      <c r="A740" s="428"/>
      <c r="B740" s="429" t="s">
        <v>524</v>
      </c>
      <c r="C740" s="306">
        <f>SUM(C737:C739)</f>
        <v>122262</v>
      </c>
    </row>
    <row r="741" spans="1:3" ht="13.5" thickBot="1">
      <c r="A741" s="425"/>
      <c r="B741" s="430" t="s">
        <v>525</v>
      </c>
      <c r="C741" s="450"/>
    </row>
    <row r="742" spans="1:3" ht="13.5" thickBot="1">
      <c r="A742" s="425"/>
      <c r="B742" s="431" t="s">
        <v>526</v>
      </c>
      <c r="C742" s="455">
        <f>SUM(C740+C736+C741)</f>
        <v>122262</v>
      </c>
    </row>
    <row r="743" spans="1:3" ht="13.5" thickBot="1">
      <c r="A743" s="423"/>
      <c r="B743" s="427" t="s">
        <v>539</v>
      </c>
      <c r="C743" s="450"/>
    </row>
    <row r="744" spans="1:3" ht="12.75">
      <c r="A744" s="423"/>
      <c r="B744" s="424" t="s">
        <v>537</v>
      </c>
      <c r="C744" s="303"/>
    </row>
    <row r="745" spans="1:3" ht="13.5" thickBot="1">
      <c r="A745" s="423"/>
      <c r="B745" s="433" t="s">
        <v>538</v>
      </c>
      <c r="C745" s="451"/>
    </row>
    <row r="746" spans="1:3" ht="13.5" thickBot="1">
      <c r="A746" s="434"/>
      <c r="B746" s="430" t="s">
        <v>527</v>
      </c>
      <c r="C746" s="451"/>
    </row>
    <row r="747" spans="1:3" ht="15.75" thickBot="1">
      <c r="A747" s="434"/>
      <c r="B747" s="435" t="s">
        <v>540</v>
      </c>
      <c r="C747" s="457">
        <f>SUM(C742+C743+C746)</f>
        <v>122262</v>
      </c>
    </row>
    <row r="748" spans="1:3" ht="12.75">
      <c r="A748" s="421"/>
      <c r="B748" s="436" t="s">
        <v>541</v>
      </c>
      <c r="C748" s="303">
        <v>90026</v>
      </c>
    </row>
    <row r="749" spans="1:3" ht="12.75">
      <c r="A749" s="421"/>
      <c r="B749" s="436" t="s">
        <v>542</v>
      </c>
      <c r="C749" s="303">
        <v>23736</v>
      </c>
    </row>
    <row r="750" spans="1:3" ht="12.75">
      <c r="A750" s="421"/>
      <c r="B750" s="436" t="s">
        <v>543</v>
      </c>
      <c r="C750" s="303">
        <v>8500</v>
      </c>
    </row>
    <row r="751" spans="1:3" ht="12.75">
      <c r="A751" s="421"/>
      <c r="B751" s="436" t="s">
        <v>544</v>
      </c>
      <c r="C751" s="303"/>
    </row>
    <row r="752" spans="1:3" ht="13.5" thickBot="1">
      <c r="A752" s="421"/>
      <c r="B752" s="437" t="s">
        <v>545</v>
      </c>
      <c r="C752" s="451"/>
    </row>
    <row r="753" spans="1:3" ht="13.5" thickBot="1">
      <c r="A753" s="421"/>
      <c r="B753" s="438" t="s">
        <v>15</v>
      </c>
      <c r="C753" s="455">
        <f>SUM(C748:C752)</f>
        <v>122262</v>
      </c>
    </row>
    <row r="754" spans="1:3" ht="12.75">
      <c r="A754" s="421"/>
      <c r="B754" s="436" t="s">
        <v>546</v>
      </c>
      <c r="C754" s="303"/>
    </row>
    <row r="755" spans="1:3" ht="12.75">
      <c r="A755" s="421"/>
      <c r="B755" s="436" t="s">
        <v>547</v>
      </c>
      <c r="C755" s="303"/>
    </row>
    <row r="756" spans="1:3" ht="13.5" thickBot="1">
      <c r="A756" s="421"/>
      <c r="B756" s="439" t="s">
        <v>548</v>
      </c>
      <c r="C756" s="451"/>
    </row>
    <row r="757" spans="1:3" ht="13.5" thickBot="1">
      <c r="A757" s="421"/>
      <c r="B757" s="441" t="s">
        <v>21</v>
      </c>
      <c r="C757" s="450"/>
    </row>
    <row r="758" spans="1:3" ht="15.75" thickBot="1">
      <c r="A758" s="440"/>
      <c r="B758" s="422" t="s">
        <v>40</v>
      </c>
      <c r="C758" s="457">
        <f>SUM(C753+C757)</f>
        <v>122262</v>
      </c>
    </row>
    <row r="759" spans="1:3" ht="15">
      <c r="A759" s="448">
        <v>2799</v>
      </c>
      <c r="B759" s="443" t="s">
        <v>573</v>
      </c>
      <c r="C759" s="453"/>
    </row>
    <row r="760" spans="1:3" ht="12.75">
      <c r="A760" s="423"/>
      <c r="B760" s="424" t="s">
        <v>528</v>
      </c>
      <c r="C760" s="453">
        <f>SUM(C730+C700+C670+C640+C520+C280)</f>
        <v>21720</v>
      </c>
    </row>
    <row r="761" spans="1:3" ht="12.75">
      <c r="A761" s="423"/>
      <c r="B761" s="424" t="s">
        <v>529</v>
      </c>
      <c r="C761" s="453">
        <f aca="true" t="shared" si="3" ref="C761:C786">SUM(C731+C701+C671+C641+C521+C281)</f>
        <v>30631</v>
      </c>
    </row>
    <row r="762" spans="1:3" ht="12.75">
      <c r="A762" s="423"/>
      <c r="B762" s="424" t="s">
        <v>530</v>
      </c>
      <c r="C762" s="453">
        <f t="shared" si="3"/>
        <v>16332</v>
      </c>
    </row>
    <row r="763" spans="1:3" ht="12.75">
      <c r="A763" s="423"/>
      <c r="B763" s="424" t="s">
        <v>531</v>
      </c>
      <c r="C763" s="453">
        <f t="shared" si="3"/>
        <v>197586</v>
      </c>
    </row>
    <row r="764" spans="1:3" ht="12.75">
      <c r="A764" s="423"/>
      <c r="B764" s="424" t="s">
        <v>532</v>
      </c>
      <c r="C764" s="453">
        <f t="shared" si="3"/>
        <v>49607</v>
      </c>
    </row>
    <row r="765" spans="1:3" ht="13.5" thickBot="1">
      <c r="A765" s="423"/>
      <c r="B765" s="426" t="s">
        <v>533</v>
      </c>
      <c r="C765" s="454">
        <f t="shared" si="3"/>
        <v>0</v>
      </c>
    </row>
    <row r="766" spans="1:3" ht="13.5" thickBot="1">
      <c r="A766" s="423"/>
      <c r="B766" s="427" t="s">
        <v>521</v>
      </c>
      <c r="C766" s="459">
        <f>SUM(C760:C765)</f>
        <v>315876</v>
      </c>
    </row>
    <row r="767" spans="1:3" ht="12.75">
      <c r="A767" s="423"/>
      <c r="B767" s="424" t="s">
        <v>534</v>
      </c>
      <c r="C767" s="453">
        <f t="shared" si="3"/>
        <v>3653981</v>
      </c>
    </row>
    <row r="768" spans="1:3" ht="12.75">
      <c r="A768" s="423"/>
      <c r="B768" s="424" t="s">
        <v>535</v>
      </c>
      <c r="C768" s="453">
        <f t="shared" si="3"/>
        <v>227892</v>
      </c>
    </row>
    <row r="769" spans="1:3" ht="13.5" thickBot="1">
      <c r="A769" s="423"/>
      <c r="B769" s="424" t="s">
        <v>536</v>
      </c>
      <c r="C769" s="454">
        <f t="shared" si="3"/>
        <v>0</v>
      </c>
    </row>
    <row r="770" spans="1:3" ht="13.5" thickBot="1">
      <c r="A770" s="428"/>
      <c r="B770" s="429" t="s">
        <v>524</v>
      </c>
      <c r="C770" s="459">
        <f>SUM(C767:C769)</f>
        <v>3881873</v>
      </c>
    </row>
    <row r="771" spans="1:3" ht="13.5" thickBot="1">
      <c r="A771" s="425"/>
      <c r="B771" s="430" t="s">
        <v>525</v>
      </c>
      <c r="C771" s="459">
        <f t="shared" si="3"/>
        <v>0</v>
      </c>
    </row>
    <row r="772" spans="1:3" ht="13.5" thickBot="1">
      <c r="A772" s="425"/>
      <c r="B772" s="431" t="s">
        <v>526</v>
      </c>
      <c r="C772" s="459">
        <f>SUM(C770+C771+C766)</f>
        <v>4197749</v>
      </c>
    </row>
    <row r="773" spans="1:3" ht="13.5" thickBot="1">
      <c r="A773" s="423"/>
      <c r="B773" s="464" t="s">
        <v>539</v>
      </c>
      <c r="C773" s="452">
        <f t="shared" si="3"/>
        <v>0</v>
      </c>
    </row>
    <row r="774" spans="1:3" ht="12.75">
      <c r="A774" s="423"/>
      <c r="B774" s="424" t="s">
        <v>537</v>
      </c>
      <c r="C774" s="453">
        <f t="shared" si="3"/>
        <v>0</v>
      </c>
    </row>
    <row r="775" spans="1:3" ht="13.5" thickBot="1">
      <c r="A775" s="423"/>
      <c r="B775" s="433" t="s">
        <v>538</v>
      </c>
      <c r="C775" s="454">
        <f t="shared" si="3"/>
        <v>0</v>
      </c>
    </row>
    <row r="776" spans="1:3" ht="13.5" thickBot="1">
      <c r="A776" s="434"/>
      <c r="B776" s="430" t="s">
        <v>527</v>
      </c>
      <c r="C776" s="459">
        <f t="shared" si="3"/>
        <v>0</v>
      </c>
    </row>
    <row r="777" spans="1:3" ht="15.75" thickBot="1">
      <c r="A777" s="434"/>
      <c r="B777" s="435" t="s">
        <v>540</v>
      </c>
      <c r="C777" s="461">
        <f t="shared" si="3"/>
        <v>4197749</v>
      </c>
    </row>
    <row r="778" spans="1:3" ht="12.75">
      <c r="A778" s="421"/>
      <c r="B778" s="436" t="s">
        <v>541</v>
      </c>
      <c r="C778" s="453">
        <f>SUM(C748+C718+C688+C658+C538+C298)</f>
        <v>2413411</v>
      </c>
    </row>
    <row r="779" spans="1:3" ht="12.75">
      <c r="A779" s="421"/>
      <c r="B779" s="436" t="s">
        <v>542</v>
      </c>
      <c r="C779" s="453">
        <f t="shared" si="3"/>
        <v>632576</v>
      </c>
    </row>
    <row r="780" spans="1:3" ht="12.75">
      <c r="A780" s="421"/>
      <c r="B780" s="436" t="s">
        <v>543</v>
      </c>
      <c r="C780" s="453">
        <f t="shared" si="3"/>
        <v>1149973</v>
      </c>
    </row>
    <row r="781" spans="1:3" ht="12.75">
      <c r="A781" s="421"/>
      <c r="B781" s="436" t="s">
        <v>544</v>
      </c>
      <c r="C781" s="453">
        <f t="shared" si="3"/>
        <v>0</v>
      </c>
    </row>
    <row r="782" spans="1:3" ht="13.5" thickBot="1">
      <c r="A782" s="421"/>
      <c r="B782" s="437" t="s">
        <v>545</v>
      </c>
      <c r="C782" s="454">
        <f t="shared" si="3"/>
        <v>0</v>
      </c>
    </row>
    <row r="783" spans="1:3" ht="13.5" thickBot="1">
      <c r="A783" s="421"/>
      <c r="B783" s="438" t="s">
        <v>15</v>
      </c>
      <c r="C783" s="459">
        <f>SUM(C778:C782)</f>
        <v>4195960</v>
      </c>
    </row>
    <row r="784" spans="1:3" ht="12.75">
      <c r="A784" s="421"/>
      <c r="B784" s="436" t="s">
        <v>546</v>
      </c>
      <c r="C784" s="453">
        <f t="shared" si="3"/>
        <v>508</v>
      </c>
    </row>
    <row r="785" spans="1:3" ht="12.75">
      <c r="A785" s="421"/>
      <c r="B785" s="436" t="s">
        <v>547</v>
      </c>
      <c r="C785" s="453">
        <f t="shared" si="3"/>
        <v>1281</v>
      </c>
    </row>
    <row r="786" spans="1:3" ht="13.5" thickBot="1">
      <c r="A786" s="421"/>
      <c r="B786" s="439" t="s">
        <v>548</v>
      </c>
      <c r="C786" s="454">
        <f t="shared" si="3"/>
        <v>0</v>
      </c>
    </row>
    <row r="787" spans="1:3" ht="13.5" thickBot="1">
      <c r="A787" s="421"/>
      <c r="B787" s="441" t="s">
        <v>21</v>
      </c>
      <c r="C787" s="459">
        <f>SUM(C784:C786)</f>
        <v>1789</v>
      </c>
    </row>
    <row r="788" spans="1:3" ht="15.75" thickBot="1">
      <c r="A788" s="440"/>
      <c r="B788" s="422" t="s">
        <v>40</v>
      </c>
      <c r="C788" s="461">
        <f>SUM(C783+C787)</f>
        <v>4197749</v>
      </c>
    </row>
    <row r="789" spans="1:3" ht="15">
      <c r="A789" s="442">
        <v>2850</v>
      </c>
      <c r="B789" s="443" t="s">
        <v>574</v>
      </c>
      <c r="C789" s="303"/>
    </row>
    <row r="790" spans="1:3" ht="12.75">
      <c r="A790" s="423"/>
      <c r="B790" s="424" t="s">
        <v>528</v>
      </c>
      <c r="C790" s="303">
        <v>5000</v>
      </c>
    </row>
    <row r="791" spans="1:3" ht="12.75">
      <c r="A791" s="423"/>
      <c r="B791" s="424" t="s">
        <v>529</v>
      </c>
      <c r="C791" s="303">
        <v>3100</v>
      </c>
    </row>
    <row r="792" spans="1:3" ht="12.75">
      <c r="A792" s="423"/>
      <c r="B792" s="424" t="s">
        <v>530</v>
      </c>
      <c r="C792" s="303"/>
    </row>
    <row r="793" spans="1:3" ht="12.75">
      <c r="A793" s="423"/>
      <c r="B793" s="424" t="s">
        <v>531</v>
      </c>
      <c r="C793" s="303">
        <v>17000</v>
      </c>
    </row>
    <row r="794" spans="1:3" ht="12.75">
      <c r="A794" s="423"/>
      <c r="B794" s="424" t="s">
        <v>532</v>
      </c>
      <c r="C794" s="303">
        <v>5100</v>
      </c>
    </row>
    <row r="795" spans="1:3" ht="13.5" thickBot="1">
      <c r="A795" s="423"/>
      <c r="B795" s="426" t="s">
        <v>533</v>
      </c>
      <c r="C795" s="451"/>
    </row>
    <row r="796" spans="1:3" ht="13.5" thickBot="1">
      <c r="A796" s="423"/>
      <c r="B796" s="427" t="s">
        <v>521</v>
      </c>
      <c r="C796" s="455">
        <f>SUM(C790:C795)</f>
        <v>30200</v>
      </c>
    </row>
    <row r="797" spans="1:3" ht="12.75">
      <c r="A797" s="423"/>
      <c r="B797" s="424" t="s">
        <v>534</v>
      </c>
      <c r="C797" s="303">
        <v>257309</v>
      </c>
    </row>
    <row r="798" spans="1:3" ht="12.75">
      <c r="A798" s="423"/>
      <c r="B798" s="424" t="s">
        <v>535</v>
      </c>
      <c r="C798" s="303">
        <v>2100</v>
      </c>
    </row>
    <row r="799" spans="1:3" ht="13.5" thickBot="1">
      <c r="A799" s="423"/>
      <c r="B799" s="424" t="s">
        <v>536</v>
      </c>
      <c r="C799" s="451"/>
    </row>
    <row r="800" spans="1:3" ht="13.5" thickBot="1">
      <c r="A800" s="428"/>
      <c r="B800" s="429" t="s">
        <v>524</v>
      </c>
      <c r="C800" s="306">
        <f>SUM(C797:C799)</f>
        <v>259409</v>
      </c>
    </row>
    <row r="801" spans="1:3" ht="13.5" thickBot="1">
      <c r="A801" s="425"/>
      <c r="B801" s="430" t="s">
        <v>525</v>
      </c>
      <c r="C801" s="450"/>
    </row>
    <row r="802" spans="1:3" ht="13.5" thickBot="1">
      <c r="A802" s="425"/>
      <c r="B802" s="431" t="s">
        <v>526</v>
      </c>
      <c r="C802" s="455">
        <f>SUM(C800+C796+C801)</f>
        <v>289609</v>
      </c>
    </row>
    <row r="803" spans="1:3" ht="13.5" thickBot="1">
      <c r="A803" s="423"/>
      <c r="B803" s="427" t="s">
        <v>539</v>
      </c>
      <c r="C803" s="450"/>
    </row>
    <row r="804" spans="1:3" ht="12.75">
      <c r="A804" s="423"/>
      <c r="B804" s="424" t="s">
        <v>537</v>
      </c>
      <c r="C804" s="303"/>
    </row>
    <row r="805" spans="1:3" ht="13.5" thickBot="1">
      <c r="A805" s="423"/>
      <c r="B805" s="433" t="s">
        <v>538</v>
      </c>
      <c r="C805" s="451"/>
    </row>
    <row r="806" spans="1:3" ht="13.5" thickBot="1">
      <c r="A806" s="434"/>
      <c r="B806" s="430" t="s">
        <v>527</v>
      </c>
      <c r="C806" s="451"/>
    </row>
    <row r="807" spans="1:3" ht="15.75" thickBot="1">
      <c r="A807" s="434"/>
      <c r="B807" s="435" t="s">
        <v>540</v>
      </c>
      <c r="C807" s="457">
        <f>SUM(C802+C803+C806)</f>
        <v>289609</v>
      </c>
    </row>
    <row r="808" spans="1:3" ht="12.75">
      <c r="A808" s="421"/>
      <c r="B808" s="436" t="s">
        <v>541</v>
      </c>
      <c r="C808" s="303">
        <v>163436</v>
      </c>
    </row>
    <row r="809" spans="1:3" ht="12.75">
      <c r="A809" s="421"/>
      <c r="B809" s="436" t="s">
        <v>542</v>
      </c>
      <c r="C809" s="303">
        <v>42347</v>
      </c>
    </row>
    <row r="810" spans="1:3" ht="12.75">
      <c r="A810" s="421"/>
      <c r="B810" s="436" t="s">
        <v>543</v>
      </c>
      <c r="C810" s="303">
        <v>83826</v>
      </c>
    </row>
    <row r="811" spans="1:3" ht="12.75">
      <c r="A811" s="421"/>
      <c r="B811" s="436" t="s">
        <v>544</v>
      </c>
      <c r="C811" s="303"/>
    </row>
    <row r="812" spans="1:3" ht="13.5" thickBot="1">
      <c r="A812" s="421"/>
      <c r="B812" s="437" t="s">
        <v>545</v>
      </c>
      <c r="C812" s="451"/>
    </row>
    <row r="813" spans="1:3" ht="13.5" thickBot="1">
      <c r="A813" s="421"/>
      <c r="B813" s="438" t="s">
        <v>15</v>
      </c>
      <c r="C813" s="455">
        <f>SUM(C808:C812)</f>
        <v>289609</v>
      </c>
    </row>
    <row r="814" spans="1:3" ht="12.75">
      <c r="A814" s="421"/>
      <c r="B814" s="436" t="s">
        <v>546</v>
      </c>
      <c r="C814" s="303"/>
    </row>
    <row r="815" spans="1:3" ht="12.75">
      <c r="A815" s="421"/>
      <c r="B815" s="436" t="s">
        <v>547</v>
      </c>
      <c r="C815" s="303"/>
    </row>
    <row r="816" spans="1:3" ht="13.5" thickBot="1">
      <c r="A816" s="421"/>
      <c r="B816" s="439" t="s">
        <v>548</v>
      </c>
      <c r="C816" s="451"/>
    </row>
    <row r="817" spans="1:3" ht="13.5" thickBot="1">
      <c r="A817" s="421"/>
      <c r="B817" s="441" t="s">
        <v>21</v>
      </c>
      <c r="C817" s="450"/>
    </row>
    <row r="818" spans="1:3" ht="15.75" thickBot="1">
      <c r="A818" s="440"/>
      <c r="B818" s="422" t="s">
        <v>40</v>
      </c>
      <c r="C818" s="457">
        <f>SUM(C813+C817)</f>
        <v>289609</v>
      </c>
    </row>
    <row r="819" spans="1:3" ht="15">
      <c r="A819" s="442">
        <v>2875</v>
      </c>
      <c r="B819" s="443" t="s">
        <v>437</v>
      </c>
      <c r="C819" s="303"/>
    </row>
    <row r="820" spans="1:3" ht="12.75">
      <c r="A820" s="423"/>
      <c r="B820" s="424" t="s">
        <v>528</v>
      </c>
      <c r="C820" s="303"/>
    </row>
    <row r="821" spans="1:3" ht="12.75">
      <c r="A821" s="423"/>
      <c r="B821" s="424" t="s">
        <v>529</v>
      </c>
      <c r="C821" s="303">
        <v>2377</v>
      </c>
    </row>
    <row r="822" spans="1:3" ht="12.75">
      <c r="A822" s="423"/>
      <c r="B822" s="424" t="s">
        <v>530</v>
      </c>
      <c r="C822" s="303"/>
    </row>
    <row r="823" spans="1:3" ht="12.75">
      <c r="A823" s="423"/>
      <c r="B823" s="424" t="s">
        <v>531</v>
      </c>
      <c r="C823" s="303">
        <v>47507</v>
      </c>
    </row>
    <row r="824" spans="1:3" ht="12.75">
      <c r="A824" s="423"/>
      <c r="B824" s="424" t="s">
        <v>532</v>
      </c>
      <c r="C824" s="303">
        <v>6816</v>
      </c>
    </row>
    <row r="825" spans="1:3" ht="13.5" thickBot="1">
      <c r="A825" s="423"/>
      <c r="B825" s="426" t="s">
        <v>533</v>
      </c>
      <c r="C825" s="451"/>
    </row>
    <row r="826" spans="1:3" ht="13.5" thickBot="1">
      <c r="A826" s="423"/>
      <c r="B826" s="427" t="s">
        <v>521</v>
      </c>
      <c r="C826" s="455">
        <f>SUM(C820:C825)</f>
        <v>56700</v>
      </c>
    </row>
    <row r="827" spans="1:3" ht="12.75">
      <c r="A827" s="423"/>
      <c r="B827" s="424" t="s">
        <v>534</v>
      </c>
      <c r="C827" s="303">
        <v>435053</v>
      </c>
    </row>
    <row r="828" spans="1:3" ht="12.75">
      <c r="A828" s="423"/>
      <c r="B828" s="424" t="s">
        <v>535</v>
      </c>
      <c r="C828" s="303"/>
    </row>
    <row r="829" spans="1:3" ht="13.5" thickBot="1">
      <c r="A829" s="423"/>
      <c r="B829" s="424" t="s">
        <v>536</v>
      </c>
      <c r="C829" s="451"/>
    </row>
    <row r="830" spans="1:3" ht="13.5" thickBot="1">
      <c r="A830" s="428"/>
      <c r="B830" s="429" t="s">
        <v>524</v>
      </c>
      <c r="C830" s="306">
        <f>SUM(C827:C829)</f>
        <v>435053</v>
      </c>
    </row>
    <row r="831" spans="1:3" ht="13.5" thickBot="1">
      <c r="A831" s="425"/>
      <c r="B831" s="430" t="s">
        <v>525</v>
      </c>
      <c r="C831" s="450"/>
    </row>
    <row r="832" spans="1:3" ht="13.5" thickBot="1">
      <c r="A832" s="425"/>
      <c r="B832" s="431" t="s">
        <v>526</v>
      </c>
      <c r="C832" s="455">
        <f>SUM(C830+C826+C831)</f>
        <v>491753</v>
      </c>
    </row>
    <row r="833" spans="1:3" ht="13.5" thickBot="1">
      <c r="A833" s="423"/>
      <c r="B833" s="427" t="s">
        <v>539</v>
      </c>
      <c r="C833" s="450"/>
    </row>
    <row r="834" spans="1:3" ht="12.75">
      <c r="A834" s="423"/>
      <c r="B834" s="424" t="s">
        <v>537</v>
      </c>
      <c r="C834" s="303"/>
    </row>
    <row r="835" spans="1:3" ht="13.5" thickBot="1">
      <c r="A835" s="423"/>
      <c r="B835" s="433" t="s">
        <v>538</v>
      </c>
      <c r="C835" s="451"/>
    </row>
    <row r="836" spans="1:3" ht="13.5" thickBot="1">
      <c r="A836" s="434"/>
      <c r="B836" s="430" t="s">
        <v>527</v>
      </c>
      <c r="C836" s="451"/>
    </row>
    <row r="837" spans="1:3" ht="15.75" thickBot="1">
      <c r="A837" s="434"/>
      <c r="B837" s="435" t="s">
        <v>540</v>
      </c>
      <c r="C837" s="457">
        <f>SUM(C832+C833+C836)</f>
        <v>491753</v>
      </c>
    </row>
    <row r="838" spans="1:3" ht="12.75">
      <c r="A838" s="421"/>
      <c r="B838" s="436" t="s">
        <v>541</v>
      </c>
      <c r="C838" s="303">
        <v>263550</v>
      </c>
    </row>
    <row r="839" spans="1:3" ht="12.75">
      <c r="A839" s="421"/>
      <c r="B839" s="436" t="s">
        <v>542</v>
      </c>
      <c r="C839" s="303">
        <v>69738</v>
      </c>
    </row>
    <row r="840" spans="1:3" ht="12.75">
      <c r="A840" s="421"/>
      <c r="B840" s="436" t="s">
        <v>543</v>
      </c>
      <c r="C840" s="303">
        <v>158465</v>
      </c>
    </row>
    <row r="841" spans="1:3" ht="12.75">
      <c r="A841" s="421"/>
      <c r="B841" s="436" t="s">
        <v>544</v>
      </c>
      <c r="C841" s="303"/>
    </row>
    <row r="842" spans="1:3" ht="13.5" thickBot="1">
      <c r="A842" s="421"/>
      <c r="B842" s="437" t="s">
        <v>545</v>
      </c>
      <c r="C842" s="451"/>
    </row>
    <row r="843" spans="1:3" ht="13.5" thickBot="1">
      <c r="A843" s="421"/>
      <c r="B843" s="438" t="s">
        <v>15</v>
      </c>
      <c r="C843" s="455">
        <f>SUM(C838:C842)</f>
        <v>491753</v>
      </c>
    </row>
    <row r="844" spans="1:3" ht="12.75">
      <c r="A844" s="421"/>
      <c r="B844" s="436" t="s">
        <v>546</v>
      </c>
      <c r="C844" s="303"/>
    </row>
    <row r="845" spans="1:3" ht="12.75">
      <c r="A845" s="421"/>
      <c r="B845" s="436" t="s">
        <v>547</v>
      </c>
      <c r="C845" s="303"/>
    </row>
    <row r="846" spans="1:3" ht="13.5" thickBot="1">
      <c r="A846" s="421"/>
      <c r="B846" s="439" t="s">
        <v>548</v>
      </c>
      <c r="C846" s="451"/>
    </row>
    <row r="847" spans="1:3" ht="13.5" thickBot="1">
      <c r="A847" s="421"/>
      <c r="B847" s="441" t="s">
        <v>21</v>
      </c>
      <c r="C847" s="450"/>
    </row>
    <row r="848" spans="1:3" ht="15.75" thickBot="1">
      <c r="A848" s="440"/>
      <c r="B848" s="422" t="s">
        <v>40</v>
      </c>
      <c r="C848" s="457">
        <f>SUM(C843+C847)</f>
        <v>491753</v>
      </c>
    </row>
    <row r="849" spans="1:3" ht="15">
      <c r="A849" s="448">
        <v>2898</v>
      </c>
      <c r="B849" s="444" t="s">
        <v>575</v>
      </c>
      <c r="C849" s="453"/>
    </row>
    <row r="850" spans="1:3" ht="12.75">
      <c r="A850" s="423"/>
      <c r="B850" s="424" t="s">
        <v>528</v>
      </c>
      <c r="C850" s="453">
        <f>SUM(C820+C790)</f>
        <v>5000</v>
      </c>
    </row>
    <row r="851" spans="1:3" ht="12.75">
      <c r="A851" s="423"/>
      <c r="B851" s="424" t="s">
        <v>529</v>
      </c>
      <c r="C851" s="453">
        <f aca="true" t="shared" si="4" ref="C851:C878">SUM(C821+C791)</f>
        <v>5477</v>
      </c>
    </row>
    <row r="852" spans="1:3" ht="12.75">
      <c r="A852" s="423"/>
      <c r="B852" s="424" t="s">
        <v>530</v>
      </c>
      <c r="C852" s="453">
        <f t="shared" si="4"/>
        <v>0</v>
      </c>
    </row>
    <row r="853" spans="1:3" ht="12.75">
      <c r="A853" s="423"/>
      <c r="B853" s="424" t="s">
        <v>531</v>
      </c>
      <c r="C853" s="453">
        <f t="shared" si="4"/>
        <v>64507</v>
      </c>
    </row>
    <row r="854" spans="1:3" ht="12.75">
      <c r="A854" s="423"/>
      <c r="B854" s="424" t="s">
        <v>532</v>
      </c>
      <c r="C854" s="453">
        <f t="shared" si="4"/>
        <v>11916</v>
      </c>
    </row>
    <row r="855" spans="1:3" ht="13.5" thickBot="1">
      <c r="A855" s="423"/>
      <c r="B855" s="426" t="s">
        <v>533</v>
      </c>
      <c r="C855" s="454">
        <f t="shared" si="4"/>
        <v>0</v>
      </c>
    </row>
    <row r="856" spans="1:3" ht="13.5" thickBot="1">
      <c r="A856" s="423"/>
      <c r="B856" s="427" t="s">
        <v>521</v>
      </c>
      <c r="C856" s="460">
        <f>SUM(C850:C855)</f>
        <v>86900</v>
      </c>
    </row>
    <row r="857" spans="1:3" ht="12.75">
      <c r="A857" s="423"/>
      <c r="B857" s="424" t="s">
        <v>534</v>
      </c>
      <c r="C857" s="453">
        <f t="shared" si="4"/>
        <v>692362</v>
      </c>
    </row>
    <row r="858" spans="1:3" ht="12.75">
      <c r="A858" s="423"/>
      <c r="B858" s="424" t="s">
        <v>535</v>
      </c>
      <c r="C858" s="453">
        <f t="shared" si="4"/>
        <v>2100</v>
      </c>
    </row>
    <row r="859" spans="1:3" ht="13.5" thickBot="1">
      <c r="A859" s="423"/>
      <c r="B859" s="424" t="s">
        <v>536</v>
      </c>
      <c r="C859" s="454">
        <f t="shared" si="4"/>
        <v>0</v>
      </c>
    </row>
    <row r="860" spans="1:3" ht="13.5" thickBot="1">
      <c r="A860" s="428"/>
      <c r="B860" s="429" t="s">
        <v>524</v>
      </c>
      <c r="C860" s="459">
        <f>SUM(C857:C859)</f>
        <v>694462</v>
      </c>
    </row>
    <row r="861" spans="1:3" ht="13.5" thickBot="1">
      <c r="A861" s="425"/>
      <c r="B861" s="430" t="s">
        <v>525</v>
      </c>
      <c r="C861" s="452">
        <f t="shared" si="4"/>
        <v>0</v>
      </c>
    </row>
    <row r="862" spans="1:3" ht="13.5" thickBot="1">
      <c r="A862" s="425"/>
      <c r="B862" s="431" t="s">
        <v>526</v>
      </c>
      <c r="C862" s="459">
        <f>SUM(C856+C860+C861)</f>
        <v>781362</v>
      </c>
    </row>
    <row r="863" spans="1:3" ht="13.5" thickBot="1">
      <c r="A863" s="423"/>
      <c r="B863" s="427" t="s">
        <v>539</v>
      </c>
      <c r="C863" s="459">
        <f t="shared" si="4"/>
        <v>0</v>
      </c>
    </row>
    <row r="864" spans="1:3" ht="12.75">
      <c r="A864" s="423"/>
      <c r="B864" s="424" t="s">
        <v>537</v>
      </c>
      <c r="C864" s="453">
        <f t="shared" si="4"/>
        <v>0</v>
      </c>
    </row>
    <row r="865" spans="1:3" ht="13.5" thickBot="1">
      <c r="A865" s="423"/>
      <c r="B865" s="433" t="s">
        <v>538</v>
      </c>
      <c r="C865" s="454">
        <f t="shared" si="4"/>
        <v>0</v>
      </c>
    </row>
    <row r="866" spans="1:3" ht="13.5" thickBot="1">
      <c r="A866" s="434"/>
      <c r="B866" s="430" t="s">
        <v>527</v>
      </c>
      <c r="C866" s="452">
        <f t="shared" si="4"/>
        <v>0</v>
      </c>
    </row>
    <row r="867" spans="1:3" ht="15.75" thickBot="1">
      <c r="A867" s="434"/>
      <c r="B867" s="435" t="s">
        <v>540</v>
      </c>
      <c r="C867" s="461">
        <f>SUM(C862+C863+C866)</f>
        <v>781362</v>
      </c>
    </row>
    <row r="868" spans="1:3" ht="12.75">
      <c r="A868" s="421"/>
      <c r="B868" s="436" t="s">
        <v>541</v>
      </c>
      <c r="C868" s="453">
        <f t="shared" si="4"/>
        <v>426986</v>
      </c>
    </row>
    <row r="869" spans="1:3" ht="12.75">
      <c r="A869" s="421"/>
      <c r="B869" s="436" t="s">
        <v>542</v>
      </c>
      <c r="C869" s="453">
        <f t="shared" si="4"/>
        <v>112085</v>
      </c>
    </row>
    <row r="870" spans="1:3" ht="12.75">
      <c r="A870" s="421"/>
      <c r="B870" s="436" t="s">
        <v>543</v>
      </c>
      <c r="C870" s="453">
        <f t="shared" si="4"/>
        <v>242291</v>
      </c>
    </row>
    <row r="871" spans="1:3" ht="12.75">
      <c r="A871" s="421"/>
      <c r="B871" s="436" t="s">
        <v>544</v>
      </c>
      <c r="C871" s="453">
        <f t="shared" si="4"/>
        <v>0</v>
      </c>
    </row>
    <row r="872" spans="1:3" ht="13.5" thickBot="1">
      <c r="A872" s="421"/>
      <c r="B872" s="437" t="s">
        <v>545</v>
      </c>
      <c r="C872" s="454">
        <f t="shared" si="4"/>
        <v>0</v>
      </c>
    </row>
    <row r="873" spans="1:3" ht="13.5" thickBot="1">
      <c r="A873" s="421"/>
      <c r="B873" s="438" t="s">
        <v>15</v>
      </c>
      <c r="C873" s="460">
        <f>SUM(C868:C872)</f>
        <v>781362</v>
      </c>
    </row>
    <row r="874" spans="1:3" ht="12.75">
      <c r="A874" s="421"/>
      <c r="B874" s="436" t="s">
        <v>546</v>
      </c>
      <c r="C874" s="453">
        <f t="shared" si="4"/>
        <v>0</v>
      </c>
    </row>
    <row r="875" spans="1:3" ht="12.75">
      <c r="A875" s="421"/>
      <c r="B875" s="436" t="s">
        <v>547</v>
      </c>
      <c r="C875" s="453">
        <f t="shared" si="4"/>
        <v>0</v>
      </c>
    </row>
    <row r="876" spans="1:3" ht="13.5" thickBot="1">
      <c r="A876" s="421"/>
      <c r="B876" s="439" t="s">
        <v>548</v>
      </c>
      <c r="C876" s="454">
        <f t="shared" si="4"/>
        <v>0</v>
      </c>
    </row>
    <row r="877" spans="1:3" ht="13.5" thickBot="1">
      <c r="A877" s="421"/>
      <c r="B877" s="441" t="s">
        <v>21</v>
      </c>
      <c r="C877" s="459">
        <f>SUM(C874:C876)</f>
        <v>0</v>
      </c>
    </row>
    <row r="878" spans="1:3" ht="15.75" thickBot="1">
      <c r="A878" s="440"/>
      <c r="B878" s="422" t="s">
        <v>40</v>
      </c>
      <c r="C878" s="465">
        <f t="shared" si="4"/>
        <v>781362</v>
      </c>
    </row>
    <row r="879" spans="1:3" ht="15">
      <c r="A879" s="442">
        <v>2985</v>
      </c>
      <c r="B879" s="443" t="s">
        <v>576</v>
      </c>
      <c r="C879" s="303"/>
    </row>
    <row r="880" spans="1:3" ht="12.75">
      <c r="A880" s="423"/>
      <c r="B880" s="424" t="s">
        <v>528</v>
      </c>
      <c r="C880" s="303">
        <v>36000</v>
      </c>
    </row>
    <row r="881" spans="1:3" ht="12.75">
      <c r="A881" s="423"/>
      <c r="B881" s="424" t="s">
        <v>529</v>
      </c>
      <c r="C881" s="303"/>
    </row>
    <row r="882" spans="1:3" ht="12.75">
      <c r="A882" s="423"/>
      <c r="B882" s="424" t="s">
        <v>530</v>
      </c>
      <c r="C882" s="303">
        <v>19000</v>
      </c>
    </row>
    <row r="883" spans="1:3" ht="12.75">
      <c r="A883" s="423"/>
      <c r="B883" s="424" t="s">
        <v>531</v>
      </c>
      <c r="C883" s="303"/>
    </row>
    <row r="884" spans="1:3" ht="12.75">
      <c r="A884" s="423"/>
      <c r="B884" s="424" t="s">
        <v>532</v>
      </c>
      <c r="C884" s="303">
        <v>15000</v>
      </c>
    </row>
    <row r="885" spans="1:3" ht="13.5" thickBot="1">
      <c r="A885" s="423"/>
      <c r="B885" s="426" t="s">
        <v>533</v>
      </c>
      <c r="C885" s="451"/>
    </row>
    <row r="886" spans="1:3" ht="13.5" thickBot="1">
      <c r="A886" s="423"/>
      <c r="B886" s="427" t="s">
        <v>521</v>
      </c>
      <c r="C886" s="455">
        <f>SUM(C880:C885)</f>
        <v>70000</v>
      </c>
    </row>
    <row r="887" spans="1:3" ht="12.75">
      <c r="A887" s="423"/>
      <c r="B887" s="424" t="s">
        <v>534</v>
      </c>
      <c r="C887" s="303">
        <v>169487</v>
      </c>
    </row>
    <row r="888" spans="1:3" ht="12.75">
      <c r="A888" s="423"/>
      <c r="B888" s="424" t="s">
        <v>535</v>
      </c>
      <c r="C888" s="303"/>
    </row>
    <row r="889" spans="1:3" ht="13.5" thickBot="1">
      <c r="A889" s="423"/>
      <c r="B889" s="424" t="s">
        <v>536</v>
      </c>
      <c r="C889" s="451">
        <v>47100</v>
      </c>
    </row>
    <row r="890" spans="1:3" ht="13.5" thickBot="1">
      <c r="A890" s="428"/>
      <c r="B890" s="429" t="s">
        <v>524</v>
      </c>
      <c r="C890" s="306">
        <f>SUM(C887:C889)</f>
        <v>216587</v>
      </c>
    </row>
    <row r="891" spans="1:3" ht="13.5" thickBot="1">
      <c r="A891" s="425"/>
      <c r="B891" s="430" t="s">
        <v>525</v>
      </c>
      <c r="C891" s="450"/>
    </row>
    <row r="892" spans="1:3" ht="13.5" thickBot="1">
      <c r="A892" s="425"/>
      <c r="B892" s="431" t="s">
        <v>526</v>
      </c>
      <c r="C892" s="455">
        <f>SUM(C890+C886+C891)</f>
        <v>286587</v>
      </c>
    </row>
    <row r="893" spans="1:3" ht="13.5" thickBot="1">
      <c r="A893" s="423"/>
      <c r="B893" s="427" t="s">
        <v>539</v>
      </c>
      <c r="C893" s="450"/>
    </row>
    <row r="894" spans="1:3" ht="12.75">
      <c r="A894" s="423"/>
      <c r="B894" s="424" t="s">
        <v>537</v>
      </c>
      <c r="C894" s="303"/>
    </row>
    <row r="895" spans="1:3" ht="13.5" thickBot="1">
      <c r="A895" s="423"/>
      <c r="B895" s="433" t="s">
        <v>538</v>
      </c>
      <c r="C895" s="451"/>
    </row>
    <row r="896" spans="1:3" ht="13.5" thickBot="1">
      <c r="A896" s="434"/>
      <c r="B896" s="430" t="s">
        <v>527</v>
      </c>
      <c r="C896" s="451"/>
    </row>
    <row r="897" spans="1:3" ht="15.75" thickBot="1">
      <c r="A897" s="434"/>
      <c r="B897" s="435" t="s">
        <v>540</v>
      </c>
      <c r="C897" s="457">
        <f>SUM(C892+C893+C896)</f>
        <v>286587</v>
      </c>
    </row>
    <row r="898" spans="1:3" ht="12.75">
      <c r="A898" s="421"/>
      <c r="B898" s="436" t="s">
        <v>541</v>
      </c>
      <c r="C898" s="303">
        <v>120582</v>
      </c>
    </row>
    <row r="899" spans="1:3" ht="12.75">
      <c r="A899" s="421"/>
      <c r="B899" s="436" t="s">
        <v>542</v>
      </c>
      <c r="C899" s="303">
        <v>31905</v>
      </c>
    </row>
    <row r="900" spans="1:3" ht="12.75">
      <c r="A900" s="421"/>
      <c r="B900" s="436" t="s">
        <v>543</v>
      </c>
      <c r="C900" s="303">
        <v>134100</v>
      </c>
    </row>
    <row r="901" spans="1:3" ht="12.75">
      <c r="A901" s="421"/>
      <c r="B901" s="436" t="s">
        <v>544</v>
      </c>
      <c r="C901" s="303"/>
    </row>
    <row r="902" spans="1:3" ht="13.5" thickBot="1">
      <c r="A902" s="421"/>
      <c r="B902" s="437" t="s">
        <v>545</v>
      </c>
      <c r="C902" s="451"/>
    </row>
    <row r="903" spans="1:3" ht="13.5" thickBot="1">
      <c r="A903" s="421"/>
      <c r="B903" s="438" t="s">
        <v>15</v>
      </c>
      <c r="C903" s="455">
        <f>SUM(C898:C902)</f>
        <v>286587</v>
      </c>
    </row>
    <row r="904" spans="1:3" ht="12.75">
      <c r="A904" s="421"/>
      <c r="B904" s="436" t="s">
        <v>546</v>
      </c>
      <c r="C904" s="303"/>
    </row>
    <row r="905" spans="1:3" ht="12.75">
      <c r="A905" s="421"/>
      <c r="B905" s="436" t="s">
        <v>547</v>
      </c>
      <c r="C905" s="303"/>
    </row>
    <row r="906" spans="1:3" ht="13.5" thickBot="1">
      <c r="A906" s="421"/>
      <c r="B906" s="439" t="s">
        <v>548</v>
      </c>
      <c r="C906" s="451"/>
    </row>
    <row r="907" spans="1:3" ht="13.5" thickBot="1">
      <c r="A907" s="421"/>
      <c r="B907" s="441" t="s">
        <v>21</v>
      </c>
      <c r="C907" s="450"/>
    </row>
    <row r="908" spans="1:3" ht="15.75" thickBot="1">
      <c r="A908" s="440"/>
      <c r="B908" s="422" t="s">
        <v>40</v>
      </c>
      <c r="C908" s="457">
        <f>SUM(C903+C907)</f>
        <v>286587</v>
      </c>
    </row>
    <row r="909" spans="1:3" ht="15">
      <c r="A909" s="448">
        <v>2991</v>
      </c>
      <c r="B909" s="443" t="s">
        <v>274</v>
      </c>
      <c r="C909" s="453"/>
    </row>
    <row r="910" spans="1:3" ht="12.75">
      <c r="A910" s="423"/>
      <c r="B910" s="424" t="s">
        <v>528</v>
      </c>
      <c r="C910" s="453">
        <f>SUM(C880+C850+C760)</f>
        <v>62720</v>
      </c>
    </row>
    <row r="911" spans="1:3" ht="12.75">
      <c r="A911" s="423"/>
      <c r="B911" s="424" t="s">
        <v>529</v>
      </c>
      <c r="C911" s="453">
        <f aca="true" t="shared" si="5" ref="C911:C936">SUM(C881+C851+C761)</f>
        <v>36108</v>
      </c>
    </row>
    <row r="912" spans="1:3" ht="12.75">
      <c r="A912" s="423"/>
      <c r="B912" s="424" t="s">
        <v>530</v>
      </c>
      <c r="C912" s="453">
        <f t="shared" si="5"/>
        <v>35332</v>
      </c>
    </row>
    <row r="913" spans="1:3" ht="12.75">
      <c r="A913" s="423"/>
      <c r="B913" s="424" t="s">
        <v>531</v>
      </c>
      <c r="C913" s="453">
        <f t="shared" si="5"/>
        <v>262093</v>
      </c>
    </row>
    <row r="914" spans="1:3" ht="12.75">
      <c r="A914" s="423"/>
      <c r="B914" s="424" t="s">
        <v>532</v>
      </c>
      <c r="C914" s="453">
        <f t="shared" si="5"/>
        <v>76523</v>
      </c>
    </row>
    <row r="915" spans="1:3" ht="13.5" thickBot="1">
      <c r="A915" s="423"/>
      <c r="B915" s="426" t="s">
        <v>533</v>
      </c>
      <c r="C915" s="454">
        <f t="shared" si="5"/>
        <v>0</v>
      </c>
    </row>
    <row r="916" spans="1:3" ht="13.5" thickBot="1">
      <c r="A916" s="423"/>
      <c r="B916" s="427" t="s">
        <v>521</v>
      </c>
      <c r="C916" s="459">
        <f>SUM(C910:C915)</f>
        <v>472776</v>
      </c>
    </row>
    <row r="917" spans="1:3" ht="12.75">
      <c r="A917" s="423"/>
      <c r="B917" s="424" t="s">
        <v>534</v>
      </c>
      <c r="C917" s="453">
        <f t="shared" si="5"/>
        <v>4515830</v>
      </c>
    </row>
    <row r="918" spans="1:3" ht="12.75">
      <c r="A918" s="423"/>
      <c r="B918" s="424" t="s">
        <v>535</v>
      </c>
      <c r="C918" s="453">
        <f t="shared" si="5"/>
        <v>229992</v>
      </c>
    </row>
    <row r="919" spans="1:3" ht="13.5" thickBot="1">
      <c r="A919" s="423"/>
      <c r="B919" s="424" t="s">
        <v>536</v>
      </c>
      <c r="C919" s="454">
        <f t="shared" si="5"/>
        <v>47100</v>
      </c>
    </row>
    <row r="920" spans="1:3" ht="13.5" thickBot="1">
      <c r="A920" s="428"/>
      <c r="B920" s="429" t="s">
        <v>524</v>
      </c>
      <c r="C920" s="459">
        <f>SUM(C917:C919)</f>
        <v>4792922</v>
      </c>
    </row>
    <row r="921" spans="1:3" ht="13.5" thickBot="1">
      <c r="A921" s="425"/>
      <c r="B921" s="430" t="s">
        <v>525</v>
      </c>
      <c r="C921" s="452">
        <f t="shared" si="5"/>
        <v>0</v>
      </c>
    </row>
    <row r="922" spans="1:3" ht="13.5" thickBot="1">
      <c r="A922" s="425"/>
      <c r="B922" s="431" t="s">
        <v>526</v>
      </c>
      <c r="C922" s="459">
        <f>SUM(C916+C920+C921)</f>
        <v>5265698</v>
      </c>
    </row>
    <row r="923" spans="1:3" ht="13.5" thickBot="1">
      <c r="A923" s="423"/>
      <c r="B923" s="427" t="s">
        <v>539</v>
      </c>
      <c r="C923" s="452">
        <f t="shared" si="5"/>
        <v>0</v>
      </c>
    </row>
    <row r="924" spans="1:3" ht="12.75">
      <c r="A924" s="423"/>
      <c r="B924" s="424" t="s">
        <v>537</v>
      </c>
      <c r="C924" s="453">
        <f t="shared" si="5"/>
        <v>0</v>
      </c>
    </row>
    <row r="925" spans="1:3" ht="13.5" thickBot="1">
      <c r="A925" s="423"/>
      <c r="B925" s="433" t="s">
        <v>538</v>
      </c>
      <c r="C925" s="454">
        <f t="shared" si="5"/>
        <v>0</v>
      </c>
    </row>
    <row r="926" spans="1:3" ht="13.5" thickBot="1">
      <c r="A926" s="434"/>
      <c r="B926" s="430" t="s">
        <v>527</v>
      </c>
      <c r="C926" s="459">
        <f>SUM(C923:C925)</f>
        <v>0</v>
      </c>
    </row>
    <row r="927" spans="1:3" ht="15.75" thickBot="1">
      <c r="A927" s="434"/>
      <c r="B927" s="435" t="s">
        <v>540</v>
      </c>
      <c r="C927" s="461">
        <f>SUM(C922+C923+C926)</f>
        <v>5265698</v>
      </c>
    </row>
    <row r="928" spans="1:3" ht="12.75">
      <c r="A928" s="421"/>
      <c r="B928" s="436" t="s">
        <v>541</v>
      </c>
      <c r="C928" s="453">
        <f t="shared" si="5"/>
        <v>2960979</v>
      </c>
    </row>
    <row r="929" spans="1:3" ht="12.75">
      <c r="A929" s="421"/>
      <c r="B929" s="436" t="s">
        <v>542</v>
      </c>
      <c r="C929" s="453">
        <f t="shared" si="5"/>
        <v>776566</v>
      </c>
    </row>
    <row r="930" spans="1:3" ht="12.75">
      <c r="A930" s="421"/>
      <c r="B930" s="436" t="s">
        <v>543</v>
      </c>
      <c r="C930" s="453">
        <f t="shared" si="5"/>
        <v>1526364</v>
      </c>
    </row>
    <row r="931" spans="1:3" ht="12.75">
      <c r="A931" s="421"/>
      <c r="B931" s="436" t="s">
        <v>544</v>
      </c>
      <c r="C931" s="453">
        <f t="shared" si="5"/>
        <v>0</v>
      </c>
    </row>
    <row r="932" spans="1:3" ht="13.5" thickBot="1">
      <c r="A932" s="421"/>
      <c r="B932" s="437" t="s">
        <v>545</v>
      </c>
      <c r="C932" s="454">
        <f t="shared" si="5"/>
        <v>0</v>
      </c>
    </row>
    <row r="933" spans="1:3" ht="13.5" thickBot="1">
      <c r="A933" s="421"/>
      <c r="B933" s="438" t="s">
        <v>15</v>
      </c>
      <c r="C933" s="459">
        <f>SUM(C928:C932)</f>
        <v>5263909</v>
      </c>
    </row>
    <row r="934" spans="1:3" ht="12.75">
      <c r="A934" s="421"/>
      <c r="B934" s="436" t="s">
        <v>546</v>
      </c>
      <c r="C934" s="453">
        <f t="shared" si="5"/>
        <v>508</v>
      </c>
    </row>
    <row r="935" spans="1:3" ht="12.75">
      <c r="A935" s="421"/>
      <c r="B935" s="436" t="s">
        <v>547</v>
      </c>
      <c r="C935" s="453">
        <f t="shared" si="5"/>
        <v>1281</v>
      </c>
    </row>
    <row r="936" spans="1:3" ht="13.5" thickBot="1">
      <c r="A936" s="421"/>
      <c r="B936" s="439" t="s">
        <v>548</v>
      </c>
      <c r="C936" s="454">
        <f t="shared" si="5"/>
        <v>0</v>
      </c>
    </row>
    <row r="937" spans="1:3" ht="13.5" thickBot="1">
      <c r="A937" s="421"/>
      <c r="B937" s="441" t="s">
        <v>21</v>
      </c>
      <c r="C937" s="459">
        <f>SUM(C934:C936)</f>
        <v>1789</v>
      </c>
    </row>
    <row r="938" spans="1:3" ht="15.75" thickBot="1">
      <c r="A938" s="440"/>
      <c r="B938" s="422" t="s">
        <v>40</v>
      </c>
      <c r="C938" s="461">
        <f>SUM(C933+C937)</f>
        <v>5265698</v>
      </c>
    </row>
  </sheetData>
  <sheetProtection/>
  <mergeCells count="2">
    <mergeCell ref="A1:C1"/>
    <mergeCell ref="A2:C2"/>
  </mergeCells>
  <printOptions horizontalCentered="1" verticalCentered="1"/>
  <pageMargins left="0" right="0" top="0.984251968503937" bottom="0.984251968503937" header="0.31496062992125984" footer="0.5118110236220472"/>
  <pageSetup firstPageNumber="11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68" max="255" man="1"/>
    <brk id="128" max="255" man="1"/>
    <brk id="188" max="255" man="1"/>
    <brk id="248" max="255" man="1"/>
    <brk id="308" max="255" man="1"/>
    <brk id="368" max="255" man="1"/>
    <brk id="428" max="255" man="1"/>
    <brk id="488" max="255" man="1"/>
    <brk id="548" max="255" man="1"/>
    <brk id="608" max="255" man="1"/>
    <brk id="668" max="255" man="1"/>
    <brk id="728" max="255" man="1"/>
    <brk id="788" max="255" man="1"/>
    <brk id="848" max="255" man="1"/>
    <brk id="90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2"/>
  <sheetViews>
    <sheetView showZeros="0" workbookViewId="0" topLeftCell="A73">
      <selection activeCell="C33" sqref="C33"/>
    </sheetView>
  </sheetViews>
  <sheetFormatPr defaultColWidth="9.00390625" defaultRowHeight="12.75"/>
  <cols>
    <col min="1" max="1" width="6.875" style="68" customWidth="1"/>
    <col min="2" max="2" width="50.125" style="69" customWidth="1"/>
    <col min="3" max="3" width="13.75390625" style="69" customWidth="1"/>
    <col min="4" max="4" width="7.875" style="69" customWidth="1"/>
    <col min="5" max="16384" width="9.125" style="69" customWidth="1"/>
  </cols>
  <sheetData>
    <row r="1" spans="1:3" ht="12">
      <c r="A1" s="691" t="s">
        <v>486</v>
      </c>
      <c r="B1" s="692"/>
      <c r="C1" s="692"/>
    </row>
    <row r="2" spans="1:3" ht="12.75">
      <c r="A2" s="691" t="s">
        <v>487</v>
      </c>
      <c r="B2" s="692"/>
      <c r="C2" s="692"/>
    </row>
    <row r="3" spans="1:3" s="1" customFormat="1" ht="11.25" customHeight="1">
      <c r="A3" s="91"/>
      <c r="B3" s="91"/>
      <c r="C3" s="253"/>
    </row>
    <row r="4" ht="11.25" customHeight="1">
      <c r="C4" s="181" t="s">
        <v>221</v>
      </c>
    </row>
    <row r="5" spans="1:3" s="67" customFormat="1" ht="11.25" customHeight="1">
      <c r="A5" s="14"/>
      <c r="B5" s="92"/>
      <c r="C5" s="208" t="s">
        <v>83</v>
      </c>
    </row>
    <row r="6" spans="1:3" s="67" customFormat="1" ht="12">
      <c r="A6" s="87" t="s">
        <v>259</v>
      </c>
      <c r="B6" s="93" t="s">
        <v>276</v>
      </c>
      <c r="C6" s="15" t="s">
        <v>84</v>
      </c>
    </row>
    <row r="7" spans="1:3" s="67" customFormat="1" ht="12.75" thickBot="1">
      <c r="A7" s="81"/>
      <c r="B7" s="94"/>
      <c r="C7" s="53"/>
    </row>
    <row r="8" spans="1:3" s="67" customFormat="1" ht="12" customHeight="1">
      <c r="A8" s="96" t="s">
        <v>176</v>
      </c>
      <c r="B8" s="132" t="s">
        <v>177</v>
      </c>
      <c r="C8" s="18" t="s">
        <v>178</v>
      </c>
    </row>
    <row r="9" spans="1:3" ht="12" customHeight="1">
      <c r="A9" s="14">
        <v>3010</v>
      </c>
      <c r="B9" s="97" t="s">
        <v>49</v>
      </c>
      <c r="C9" s="90">
        <f>SUM(C18+C27)</f>
        <v>23012</v>
      </c>
    </row>
    <row r="10" spans="1:3" ht="12" customHeight="1">
      <c r="A10" s="15">
        <v>3011</v>
      </c>
      <c r="B10" s="77" t="s">
        <v>50</v>
      </c>
      <c r="C10" s="90"/>
    </row>
    <row r="11" spans="1:3" ht="12" customHeight="1">
      <c r="A11" s="71"/>
      <c r="B11" s="72" t="s">
        <v>51</v>
      </c>
      <c r="C11" s="78">
        <v>2830</v>
      </c>
    </row>
    <row r="12" spans="1:3" ht="12" customHeight="1">
      <c r="A12" s="71"/>
      <c r="B12" s="7" t="s">
        <v>298</v>
      </c>
      <c r="C12" s="78">
        <v>703</v>
      </c>
    </row>
    <row r="13" spans="1:3" ht="12" customHeight="1">
      <c r="A13" s="85"/>
      <c r="B13" s="86" t="s">
        <v>264</v>
      </c>
      <c r="C13" s="78">
        <v>5000</v>
      </c>
    </row>
    <row r="14" spans="1:3" ht="12" customHeight="1">
      <c r="A14" s="71"/>
      <c r="B14" s="10" t="s">
        <v>278</v>
      </c>
      <c r="C14" s="78"/>
    </row>
    <row r="15" spans="1:3" ht="12" customHeight="1">
      <c r="A15" s="71"/>
      <c r="B15" s="10" t="s">
        <v>66</v>
      </c>
      <c r="C15" s="78"/>
    </row>
    <row r="16" spans="1:3" ht="12" customHeight="1">
      <c r="A16" s="85"/>
      <c r="B16" s="56" t="s">
        <v>265</v>
      </c>
      <c r="C16" s="78">
        <v>2000</v>
      </c>
    </row>
    <row r="17" spans="1:3" ht="12" customHeight="1" thickBot="1">
      <c r="A17" s="71"/>
      <c r="B17" s="98" t="s">
        <v>192</v>
      </c>
      <c r="C17" s="79"/>
    </row>
    <row r="18" spans="1:3" ht="12" customHeight="1" thickBot="1">
      <c r="A18" s="81"/>
      <c r="B18" s="58" t="s">
        <v>257</v>
      </c>
      <c r="C18" s="83">
        <f>SUM(C11:C17)</f>
        <v>10533</v>
      </c>
    </row>
    <row r="19" spans="1:3" ht="12" customHeight="1">
      <c r="A19" s="87">
        <v>3012</v>
      </c>
      <c r="B19" s="103" t="s">
        <v>148</v>
      </c>
      <c r="C19" s="100"/>
    </row>
    <row r="20" spans="1:3" ht="12" customHeight="1">
      <c r="A20" s="15"/>
      <c r="B20" s="72" t="s">
        <v>51</v>
      </c>
      <c r="C20" s="169">
        <v>9947</v>
      </c>
    </row>
    <row r="21" spans="1:3" ht="12" customHeight="1">
      <c r="A21" s="15"/>
      <c r="B21" s="7" t="s">
        <v>298</v>
      </c>
      <c r="C21" s="169">
        <v>2532</v>
      </c>
    </row>
    <row r="22" spans="1:3" ht="12" customHeight="1">
      <c r="A22" s="87"/>
      <c r="B22" s="86" t="s">
        <v>264</v>
      </c>
      <c r="C22" s="169"/>
    </row>
    <row r="23" spans="1:3" ht="12" customHeight="1">
      <c r="A23" s="15"/>
      <c r="B23" s="10" t="s">
        <v>278</v>
      </c>
      <c r="C23" s="47"/>
    </row>
    <row r="24" spans="1:3" ht="12" customHeight="1">
      <c r="A24" s="15"/>
      <c r="B24" s="10" t="s">
        <v>66</v>
      </c>
      <c r="C24" s="47"/>
    </row>
    <row r="25" spans="1:3" ht="12" customHeight="1">
      <c r="A25" s="87"/>
      <c r="B25" s="56" t="s">
        <v>265</v>
      </c>
      <c r="C25" s="47"/>
    </row>
    <row r="26" spans="1:3" ht="12" customHeight="1" thickBot="1">
      <c r="A26" s="15"/>
      <c r="B26" s="98" t="s">
        <v>192</v>
      </c>
      <c r="C26" s="48"/>
    </row>
    <row r="27" spans="1:3" ht="12" customHeight="1" thickBot="1">
      <c r="A27" s="87"/>
      <c r="B27" s="58" t="s">
        <v>257</v>
      </c>
      <c r="C27" s="89">
        <f>SUM(C20:C26)</f>
        <v>12479</v>
      </c>
    </row>
    <row r="28" spans="1:3" s="67" customFormat="1" ht="12" customHeight="1">
      <c r="A28" s="108">
        <v>3020</v>
      </c>
      <c r="B28" s="99" t="s">
        <v>52</v>
      </c>
      <c r="C28" s="100">
        <f>SUM(C37+C61+C69+C45+C53+C77)</f>
        <v>1980082</v>
      </c>
    </row>
    <row r="29" spans="1:3" s="67" customFormat="1" ht="12" customHeight="1">
      <c r="A29" s="87">
        <v>3021</v>
      </c>
      <c r="B29" s="101" t="s">
        <v>53</v>
      </c>
      <c r="C29" s="90"/>
    </row>
    <row r="30" spans="1:3" ht="12" customHeight="1">
      <c r="A30" s="71"/>
      <c r="B30" s="72" t="s">
        <v>51</v>
      </c>
      <c r="C30" s="78">
        <v>1069824</v>
      </c>
    </row>
    <row r="31" spans="1:3" ht="12" customHeight="1">
      <c r="A31" s="71"/>
      <c r="B31" s="7" t="s">
        <v>298</v>
      </c>
      <c r="C31" s="78">
        <v>265467</v>
      </c>
    </row>
    <row r="32" spans="1:3" ht="12" customHeight="1">
      <c r="A32" s="85"/>
      <c r="B32" s="86" t="s">
        <v>264</v>
      </c>
      <c r="C32" s="78">
        <v>343793</v>
      </c>
    </row>
    <row r="33" spans="1:3" ht="12" customHeight="1">
      <c r="A33" s="71"/>
      <c r="B33" s="10" t="s">
        <v>278</v>
      </c>
      <c r="C33" s="78"/>
    </row>
    <row r="34" spans="1:3" ht="12" customHeight="1">
      <c r="A34" s="71"/>
      <c r="B34" s="10" t="s">
        <v>66</v>
      </c>
      <c r="C34" s="78"/>
    </row>
    <row r="35" spans="1:3" ht="12" customHeight="1">
      <c r="A35" s="85"/>
      <c r="B35" s="56" t="s">
        <v>265</v>
      </c>
      <c r="C35" s="73">
        <v>8000</v>
      </c>
    </row>
    <row r="36" spans="1:3" ht="12" customHeight="1" thickBot="1">
      <c r="A36" s="71"/>
      <c r="B36" s="98" t="s">
        <v>191</v>
      </c>
      <c r="C36" s="79">
        <v>25000</v>
      </c>
    </row>
    <row r="37" spans="1:3" ht="12" customHeight="1" thickBot="1">
      <c r="A37" s="81"/>
      <c r="B37" s="58" t="s">
        <v>257</v>
      </c>
      <c r="C37" s="83">
        <f>SUM(C30:C36)</f>
        <v>1712084</v>
      </c>
    </row>
    <row r="38" spans="1:3" ht="12" customHeight="1">
      <c r="A38" s="87">
        <v>3022</v>
      </c>
      <c r="B38" s="102" t="s">
        <v>54</v>
      </c>
      <c r="C38" s="90"/>
    </row>
    <row r="39" spans="1:3" ht="12" customHeight="1">
      <c r="A39" s="71"/>
      <c r="B39" s="72" t="s">
        <v>51</v>
      </c>
      <c r="C39" s="78">
        <v>44834</v>
      </c>
    </row>
    <row r="40" spans="1:3" ht="12" customHeight="1">
      <c r="A40" s="71"/>
      <c r="B40" s="7" t="s">
        <v>298</v>
      </c>
      <c r="C40" s="78">
        <v>12105</v>
      </c>
    </row>
    <row r="41" spans="1:3" ht="12" customHeight="1">
      <c r="A41" s="85"/>
      <c r="B41" s="86" t="s">
        <v>264</v>
      </c>
      <c r="C41" s="78">
        <v>1711</v>
      </c>
    </row>
    <row r="42" spans="1:3" ht="12" customHeight="1">
      <c r="A42" s="71"/>
      <c r="B42" s="10" t="s">
        <v>278</v>
      </c>
      <c r="C42" s="78"/>
    </row>
    <row r="43" spans="1:3" ht="12" customHeight="1">
      <c r="A43" s="71"/>
      <c r="B43" s="10" t="s">
        <v>66</v>
      </c>
      <c r="C43" s="78"/>
    </row>
    <row r="44" spans="1:3" ht="12" customHeight="1" thickBot="1">
      <c r="A44" s="85"/>
      <c r="B44" s="56" t="s">
        <v>265</v>
      </c>
      <c r="C44" s="73"/>
    </row>
    <row r="45" spans="1:3" ht="12.75" thickBot="1">
      <c r="A45" s="81"/>
      <c r="B45" s="58" t="s">
        <v>257</v>
      </c>
      <c r="C45" s="83">
        <f>SUM(C39:C44)</f>
        <v>58650</v>
      </c>
    </row>
    <row r="46" spans="1:3" ht="12">
      <c r="A46" s="232">
        <v>3023</v>
      </c>
      <c r="B46" s="99" t="s">
        <v>204</v>
      </c>
      <c r="C46" s="100"/>
    </row>
    <row r="47" spans="1:3" ht="12">
      <c r="A47" s="59"/>
      <c r="B47" s="72" t="s">
        <v>51</v>
      </c>
      <c r="C47" s="78"/>
    </row>
    <row r="48" spans="1:3" ht="12">
      <c r="A48" s="222"/>
      <c r="B48" s="7" t="s">
        <v>298</v>
      </c>
      <c r="C48" s="78"/>
    </row>
    <row r="49" spans="1:3" ht="12">
      <c r="A49" s="56"/>
      <c r="B49" s="86" t="s">
        <v>264</v>
      </c>
      <c r="C49" s="78">
        <v>27795</v>
      </c>
    </row>
    <row r="50" spans="1:3" ht="12">
      <c r="A50" s="36"/>
      <c r="B50" s="10" t="s">
        <v>278</v>
      </c>
      <c r="C50" s="78"/>
    </row>
    <row r="51" spans="1:3" ht="12">
      <c r="A51" s="36"/>
      <c r="B51" s="10" t="s">
        <v>66</v>
      </c>
      <c r="C51" s="78"/>
    </row>
    <row r="52" spans="1:3" ht="12.75" thickBot="1">
      <c r="A52" s="59"/>
      <c r="B52" s="75" t="s">
        <v>265</v>
      </c>
      <c r="C52" s="78"/>
    </row>
    <row r="53" spans="1:3" ht="12.75" thickBot="1">
      <c r="A53" s="182"/>
      <c r="B53" s="58" t="s">
        <v>257</v>
      </c>
      <c r="C53" s="83">
        <f>SUM(C47:C52)</f>
        <v>27795</v>
      </c>
    </row>
    <row r="54" spans="1:3" ht="12">
      <c r="A54" s="87">
        <v>3024</v>
      </c>
      <c r="B54" s="102" t="s">
        <v>55</v>
      </c>
      <c r="C54" s="90"/>
    </row>
    <row r="55" spans="1:3" ht="12" customHeight="1">
      <c r="A55" s="71"/>
      <c r="B55" s="72" t="s">
        <v>51</v>
      </c>
      <c r="C55" s="78"/>
    </row>
    <row r="56" spans="1:3" ht="12" customHeight="1">
      <c r="A56" s="71"/>
      <c r="B56" s="7" t="s">
        <v>298</v>
      </c>
      <c r="C56" s="78"/>
    </row>
    <row r="57" spans="1:3" ht="12" customHeight="1">
      <c r="A57" s="85"/>
      <c r="B57" s="86" t="s">
        <v>264</v>
      </c>
      <c r="C57" s="78">
        <v>10000</v>
      </c>
    </row>
    <row r="58" spans="1:3" ht="12" customHeight="1">
      <c r="A58" s="71"/>
      <c r="B58" s="10" t="s">
        <v>278</v>
      </c>
      <c r="C58" s="78"/>
    </row>
    <row r="59" spans="1:3" ht="12" customHeight="1">
      <c r="A59" s="71"/>
      <c r="B59" s="10" t="s">
        <v>66</v>
      </c>
      <c r="C59" s="78"/>
    </row>
    <row r="60" spans="1:3" ht="12" customHeight="1" thickBot="1">
      <c r="A60" s="85"/>
      <c r="B60" s="56" t="s">
        <v>265</v>
      </c>
      <c r="C60" s="73"/>
    </row>
    <row r="61" spans="1:3" ht="12" customHeight="1" thickBot="1">
      <c r="A61" s="81"/>
      <c r="B61" s="58" t="s">
        <v>257</v>
      </c>
      <c r="C61" s="83">
        <f>SUM(C55:C60)</f>
        <v>10000</v>
      </c>
    </row>
    <row r="62" spans="1:3" ht="12" customHeight="1">
      <c r="A62" s="87">
        <v>3025</v>
      </c>
      <c r="B62" s="104" t="s">
        <v>56</v>
      </c>
      <c r="C62" s="90"/>
    </row>
    <row r="63" spans="1:3" ht="12" customHeight="1">
      <c r="A63" s="85"/>
      <c r="B63" s="72" t="s">
        <v>51</v>
      </c>
      <c r="C63" s="78">
        <v>1939</v>
      </c>
    </row>
    <row r="64" spans="1:3" ht="12" customHeight="1">
      <c r="A64" s="85"/>
      <c r="B64" s="7" t="s">
        <v>298</v>
      </c>
      <c r="C64" s="78">
        <v>550</v>
      </c>
    </row>
    <row r="65" spans="1:3" ht="12" customHeight="1">
      <c r="A65" s="85"/>
      <c r="B65" s="86" t="s">
        <v>264</v>
      </c>
      <c r="C65" s="78">
        <v>2584</v>
      </c>
    </row>
    <row r="66" spans="1:3" ht="12" customHeight="1">
      <c r="A66" s="85"/>
      <c r="B66" s="10" t="s">
        <v>278</v>
      </c>
      <c r="C66" s="47"/>
    </row>
    <row r="67" spans="1:3" ht="12" customHeight="1">
      <c r="A67" s="85"/>
      <c r="B67" s="10" t="s">
        <v>66</v>
      </c>
      <c r="C67" s="105"/>
    </row>
    <row r="68" spans="1:3" ht="12" customHeight="1" thickBot="1">
      <c r="A68" s="85"/>
      <c r="B68" s="75" t="s">
        <v>265</v>
      </c>
      <c r="C68" s="163"/>
    </row>
    <row r="69" spans="1:3" ht="12" customHeight="1" thickBot="1">
      <c r="A69" s="81"/>
      <c r="B69" s="58" t="s">
        <v>257</v>
      </c>
      <c r="C69" s="83">
        <f>SUM(C62:C68)</f>
        <v>5073</v>
      </c>
    </row>
    <row r="70" spans="1:3" ht="12" customHeight="1">
      <c r="A70" s="70">
        <v>3201</v>
      </c>
      <c r="B70" s="103" t="s">
        <v>289</v>
      </c>
      <c r="C70" s="90"/>
    </row>
    <row r="71" spans="1:3" ht="12" customHeight="1">
      <c r="A71" s="15"/>
      <c r="B71" s="72" t="s">
        <v>51</v>
      </c>
      <c r="C71" s="78"/>
    </row>
    <row r="72" spans="1:3" ht="12" customHeight="1">
      <c r="A72" s="15"/>
      <c r="B72" s="7" t="s">
        <v>298</v>
      </c>
      <c r="C72" s="78"/>
    </row>
    <row r="73" spans="1:3" ht="12" customHeight="1">
      <c r="A73" s="15"/>
      <c r="B73" s="86" t="s">
        <v>264</v>
      </c>
      <c r="C73" s="78">
        <v>91238</v>
      </c>
    </row>
    <row r="74" spans="1:3" ht="12" customHeight="1">
      <c r="A74" s="15"/>
      <c r="B74" s="10" t="s">
        <v>278</v>
      </c>
      <c r="C74" s="47"/>
    </row>
    <row r="75" spans="1:3" ht="12" customHeight="1">
      <c r="A75" s="15"/>
      <c r="B75" s="10" t="s">
        <v>66</v>
      </c>
      <c r="C75" s="105"/>
    </row>
    <row r="76" spans="1:3" ht="12" customHeight="1" thickBot="1">
      <c r="A76" s="15"/>
      <c r="B76" s="75" t="s">
        <v>265</v>
      </c>
      <c r="C76" s="163">
        <v>75242</v>
      </c>
    </row>
    <row r="77" spans="1:3" ht="12" customHeight="1" thickBot="1">
      <c r="A77" s="53"/>
      <c r="B77" s="58" t="s">
        <v>257</v>
      </c>
      <c r="C77" s="83">
        <f>SUM(C70:C76)</f>
        <v>166480</v>
      </c>
    </row>
    <row r="78" spans="1:3" ht="12" customHeight="1">
      <c r="A78" s="87">
        <v>3040</v>
      </c>
      <c r="B78" s="109" t="s">
        <v>58</v>
      </c>
      <c r="C78" s="78"/>
    </row>
    <row r="79" spans="1:3" ht="12" customHeight="1">
      <c r="A79" s="87"/>
      <c r="B79" s="214" t="s">
        <v>14</v>
      </c>
      <c r="C79" s="78"/>
    </row>
    <row r="80" spans="1:3" ht="12" customHeight="1">
      <c r="A80" s="71"/>
      <c r="B80" s="72" t="s">
        <v>51</v>
      </c>
      <c r="C80" s="78">
        <f>SUM(C63+C55+C39+C30+C11+C20)</f>
        <v>1129374</v>
      </c>
    </row>
    <row r="81" spans="1:3" ht="12" customHeight="1">
      <c r="A81" s="71"/>
      <c r="B81" s="7" t="s">
        <v>298</v>
      </c>
      <c r="C81" s="78">
        <f>SUM(C64+C56+C40+C31+C12+C21)</f>
        <v>281357</v>
      </c>
    </row>
    <row r="82" spans="1:3" ht="12" customHeight="1">
      <c r="A82" s="85"/>
      <c r="B82" s="10" t="s">
        <v>290</v>
      </c>
      <c r="C82" s="78">
        <f>SUM(C65+C57+C41+C32+C13+C22+C49+C73)</f>
        <v>482121</v>
      </c>
    </row>
    <row r="83" spans="1:3" ht="12" customHeight="1">
      <c r="A83" s="71"/>
      <c r="B83" s="10" t="s">
        <v>278</v>
      </c>
      <c r="C83" s="78">
        <f>SUM(C66+C58+C42+C14+C23)</f>
        <v>0</v>
      </c>
    </row>
    <row r="84" spans="1:3" ht="12" customHeight="1">
      <c r="A84" s="71"/>
      <c r="B84" s="10" t="s">
        <v>66</v>
      </c>
      <c r="C84" s="78">
        <f>SUM(C67+C59+C43+C33+C15+C24)</f>
        <v>0</v>
      </c>
    </row>
    <row r="85" spans="1:3" ht="12" customHeight="1">
      <c r="A85" s="71"/>
      <c r="B85" s="174" t="s">
        <v>15</v>
      </c>
      <c r="C85" s="291">
        <f>SUM(C80:C84)</f>
        <v>1892852</v>
      </c>
    </row>
    <row r="86" spans="1:3" ht="12" customHeight="1">
      <c r="A86" s="71"/>
      <c r="B86" s="289" t="s">
        <v>16</v>
      </c>
      <c r="C86" s="78"/>
    </row>
    <row r="87" spans="1:3" ht="12" customHeight="1">
      <c r="A87" s="71"/>
      <c r="B87" s="10" t="s">
        <v>17</v>
      </c>
      <c r="C87" s="78"/>
    </row>
    <row r="88" spans="1:3" ht="12" customHeight="1">
      <c r="A88" s="71"/>
      <c r="B88" s="10" t="s">
        <v>18</v>
      </c>
      <c r="C88" s="78">
        <f>SUM(C35+C16+C76)</f>
        <v>85242</v>
      </c>
    </row>
    <row r="89" spans="1:3" ht="12" customHeight="1">
      <c r="A89" s="71"/>
      <c r="B89" s="10" t="s">
        <v>19</v>
      </c>
      <c r="C89" s="78"/>
    </row>
    <row r="90" spans="1:3" ht="12" customHeight="1">
      <c r="A90" s="71"/>
      <c r="B90" s="174" t="s">
        <v>21</v>
      </c>
      <c r="C90" s="291">
        <f>SUM(C88:C89)</f>
        <v>85242</v>
      </c>
    </row>
    <row r="91" spans="1:3" ht="12" customHeight="1" thickBot="1">
      <c r="A91" s="71"/>
      <c r="B91" s="290" t="s">
        <v>192</v>
      </c>
      <c r="C91" s="291">
        <f>SUM(C36)</f>
        <v>25000</v>
      </c>
    </row>
    <row r="92" spans="1:3" ht="12" customHeight="1" thickBot="1">
      <c r="A92" s="81"/>
      <c r="B92" s="58" t="s">
        <v>257</v>
      </c>
      <c r="C92" s="83">
        <f>SUM(C85+C90+C91)</f>
        <v>2003094</v>
      </c>
    </row>
  </sheetData>
  <mergeCells count="2">
    <mergeCell ref="A1:C1"/>
    <mergeCell ref="A2:C2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7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4"/>
  <sheetViews>
    <sheetView workbookViewId="0" topLeftCell="A7">
      <selection activeCell="C20" sqref="C20"/>
    </sheetView>
  </sheetViews>
  <sheetFormatPr defaultColWidth="9.00390625" defaultRowHeight="12.75"/>
  <cols>
    <col min="1" max="1" width="9.125" style="254" customWidth="1"/>
    <col min="2" max="2" width="50.75390625" style="254" customWidth="1"/>
    <col min="3" max="3" width="12.125" style="254" customWidth="1"/>
    <col min="4" max="16384" width="9.125" style="254" customWidth="1"/>
  </cols>
  <sheetData>
    <row r="2" spans="2:3" ht="15">
      <c r="B2" s="695" t="s">
        <v>484</v>
      </c>
      <c r="C2" s="696"/>
    </row>
    <row r="3" spans="2:3" ht="12.75">
      <c r="B3" s="693" t="s">
        <v>249</v>
      </c>
      <c r="C3" s="694"/>
    </row>
    <row r="4" spans="2:3" ht="12.75">
      <c r="B4" s="255"/>
      <c r="C4" s="256"/>
    </row>
    <row r="5" spans="2:3" ht="12.75">
      <c r="B5" s="255"/>
      <c r="C5" s="256"/>
    </row>
    <row r="6" spans="2:3" ht="12.75">
      <c r="B6" s="255"/>
      <c r="C6" s="256"/>
    </row>
    <row r="7" ht="12.75">
      <c r="C7" s="299" t="s">
        <v>221</v>
      </c>
    </row>
    <row r="8" spans="1:3" ht="12.75">
      <c r="A8" s="270"/>
      <c r="B8" s="257" t="s">
        <v>174</v>
      </c>
      <c r="C8" s="258" t="s">
        <v>83</v>
      </c>
    </row>
    <row r="9" spans="1:3" ht="12.75">
      <c r="A9" s="263"/>
      <c r="B9" s="259" t="s">
        <v>260</v>
      </c>
      <c r="C9" s="260" t="s">
        <v>84</v>
      </c>
    </row>
    <row r="10" spans="1:3" ht="13.5" thickBot="1">
      <c r="A10" s="271"/>
      <c r="B10" s="261"/>
      <c r="C10" s="262"/>
    </row>
    <row r="11" spans="1:3" ht="13.5" thickBot="1">
      <c r="A11" s="273" t="s">
        <v>175</v>
      </c>
      <c r="B11" s="261" t="s">
        <v>176</v>
      </c>
      <c r="C11" s="262" t="s">
        <v>177</v>
      </c>
    </row>
    <row r="12" spans="1:3" ht="15" customHeight="1">
      <c r="A12" s="272">
        <v>3030</v>
      </c>
      <c r="B12" s="274" t="s">
        <v>250</v>
      </c>
      <c r="C12" s="260"/>
    </row>
    <row r="13" spans="1:3" ht="15" customHeight="1">
      <c r="A13" s="272"/>
      <c r="B13" s="274" t="s">
        <v>324</v>
      </c>
      <c r="C13" s="260"/>
    </row>
    <row r="14" spans="1:3" ht="15" customHeight="1">
      <c r="A14" s="272"/>
      <c r="B14" s="381" t="s">
        <v>408</v>
      </c>
      <c r="C14" s="382">
        <v>226527</v>
      </c>
    </row>
    <row r="15" spans="1:3" ht="15" customHeight="1">
      <c r="A15" s="383"/>
      <c r="B15" s="384" t="s">
        <v>409</v>
      </c>
      <c r="C15" s="385">
        <f>SUM(C14)</f>
        <v>226527</v>
      </c>
    </row>
    <row r="16" spans="1:3" ht="15" customHeight="1">
      <c r="A16" s="272"/>
      <c r="B16" s="279" t="s">
        <v>14</v>
      </c>
      <c r="C16" s="260"/>
    </row>
    <row r="17" spans="1:3" ht="12.75">
      <c r="A17" s="263"/>
      <c r="B17" s="268" t="s">
        <v>263</v>
      </c>
      <c r="C17" s="292">
        <v>142952</v>
      </c>
    </row>
    <row r="18" spans="1:3" ht="12.75">
      <c r="A18" s="263"/>
      <c r="B18" s="36" t="s">
        <v>38</v>
      </c>
      <c r="C18" s="292">
        <v>39849</v>
      </c>
    </row>
    <row r="19" spans="1:3" ht="12.75">
      <c r="A19" s="263"/>
      <c r="B19" s="36" t="s">
        <v>290</v>
      </c>
      <c r="C19" s="292">
        <v>28726</v>
      </c>
    </row>
    <row r="20" spans="1:3" ht="12.75">
      <c r="A20" s="263"/>
      <c r="B20" s="269" t="s">
        <v>278</v>
      </c>
      <c r="C20" s="292"/>
    </row>
    <row r="21" spans="1:3" ht="12.75">
      <c r="A21" s="263"/>
      <c r="B21" s="269" t="s">
        <v>251</v>
      </c>
      <c r="C21" s="292"/>
    </row>
    <row r="22" spans="1:3" ht="12.75">
      <c r="A22" s="263"/>
      <c r="B22" s="269" t="s">
        <v>66</v>
      </c>
      <c r="C22" s="292"/>
    </row>
    <row r="23" spans="1:3" ht="12.75">
      <c r="A23" s="294"/>
      <c r="B23" s="173" t="s">
        <v>15</v>
      </c>
      <c r="C23" s="295">
        <f>SUM(C17:C22)</f>
        <v>211527</v>
      </c>
    </row>
    <row r="24" spans="1:3" ht="12.75">
      <c r="A24" s="270"/>
      <c r="B24" s="300" t="s">
        <v>16</v>
      </c>
      <c r="C24" s="301"/>
    </row>
    <row r="25" spans="1:3" ht="12.75">
      <c r="A25" s="263"/>
      <c r="B25" s="36" t="s">
        <v>17</v>
      </c>
      <c r="C25" s="292"/>
    </row>
    <row r="26" spans="1:3" ht="12.75">
      <c r="A26" s="263"/>
      <c r="B26" s="36" t="s">
        <v>18</v>
      </c>
      <c r="C26" s="292">
        <v>15000</v>
      </c>
    </row>
    <row r="27" spans="1:3" ht="12.75">
      <c r="A27" s="271"/>
      <c r="B27" s="10" t="s">
        <v>19</v>
      </c>
      <c r="C27" s="296"/>
    </row>
    <row r="28" spans="1:3" ht="12.75">
      <c r="A28" s="294"/>
      <c r="B28" s="173" t="s">
        <v>21</v>
      </c>
      <c r="C28" s="295">
        <f>SUM(C26:C27)</f>
        <v>15000</v>
      </c>
    </row>
    <row r="29" spans="1:3" ht="12.75">
      <c r="A29" s="294"/>
      <c r="B29" s="173" t="s">
        <v>20</v>
      </c>
      <c r="C29" s="297"/>
    </row>
    <row r="30" spans="1:3" ht="12.75">
      <c r="A30" s="294"/>
      <c r="B30" s="289" t="s">
        <v>23</v>
      </c>
      <c r="C30" s="297"/>
    </row>
    <row r="31" spans="1:3" ht="13.5" thickBot="1">
      <c r="A31" s="264"/>
      <c r="B31" s="174" t="s">
        <v>22</v>
      </c>
      <c r="C31" s="293"/>
    </row>
    <row r="32" spans="1:3" ht="13.5" thickBot="1">
      <c r="A32" s="266"/>
      <c r="B32" s="265" t="s">
        <v>26</v>
      </c>
      <c r="C32" s="278">
        <f>SUM(C23+C28+C29+C31)</f>
        <v>226527</v>
      </c>
    </row>
    <row r="33" spans="1:3" ht="13.5" thickBot="1">
      <c r="A33" s="266"/>
      <c r="B33" s="9" t="s">
        <v>173</v>
      </c>
      <c r="C33" s="277"/>
    </row>
    <row r="34" spans="1:3" ht="13.5" thickBot="1">
      <c r="A34" s="266"/>
      <c r="B34" s="267" t="s">
        <v>40</v>
      </c>
      <c r="C34" s="298">
        <f>SUM(C32)</f>
        <v>226527</v>
      </c>
    </row>
  </sheetData>
  <mergeCells count="2">
    <mergeCell ref="B3:C3"/>
    <mergeCell ref="B2:C2"/>
  </mergeCells>
  <printOptions/>
  <pageMargins left="0.75" right="0.75" top="1" bottom="1" header="0.5" footer="0.5"/>
  <pageSetup firstPageNumber="30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93"/>
  <sheetViews>
    <sheetView showZeros="0" tabSelected="1" zoomScaleSheetLayoutView="100" workbookViewId="0" topLeftCell="A624">
      <selection activeCell="B650" sqref="B650"/>
    </sheetView>
  </sheetViews>
  <sheetFormatPr defaultColWidth="9.00390625" defaultRowHeight="12.75"/>
  <cols>
    <col min="1" max="1" width="6.125" style="50" customWidth="1"/>
    <col min="2" max="2" width="50.875" style="69" customWidth="1"/>
    <col min="3" max="3" width="14.625" style="115" customWidth="1"/>
    <col min="4" max="4" width="39.75390625" style="115" customWidth="1"/>
    <col min="5" max="6" width="7.25390625" style="115" customWidth="1"/>
    <col min="7" max="16384" width="9.125" style="69" customWidth="1"/>
  </cols>
  <sheetData>
    <row r="1" spans="1:6" ht="12.75">
      <c r="A1" s="699" t="s">
        <v>485</v>
      </c>
      <c r="B1" s="715"/>
      <c r="C1" s="715"/>
      <c r="D1" s="715"/>
      <c r="E1" s="715"/>
      <c r="F1" s="143"/>
    </row>
    <row r="2" spans="1:6" ht="12.75">
      <c r="A2" s="716" t="s">
        <v>6</v>
      </c>
      <c r="B2" s="717"/>
      <c r="C2" s="717"/>
      <c r="D2" s="717"/>
      <c r="E2" s="717"/>
      <c r="F2" s="152"/>
    </row>
    <row r="3" spans="1:6" ht="12.75">
      <c r="A3" s="152"/>
      <c r="B3" s="152"/>
      <c r="C3" s="152"/>
      <c r="D3" s="152"/>
      <c r="E3" s="152"/>
      <c r="F3" s="152"/>
    </row>
    <row r="4" spans="3:13" ht="12">
      <c r="C4" s="151"/>
      <c r="D4" s="210" t="s">
        <v>221</v>
      </c>
      <c r="E4" s="151"/>
      <c r="F4" s="151"/>
      <c r="G4" s="51"/>
      <c r="H4" s="51"/>
      <c r="I4" s="51"/>
      <c r="J4" s="51"/>
      <c r="K4" s="51"/>
      <c r="L4" s="51"/>
      <c r="M4" s="51"/>
    </row>
    <row r="5" spans="1:4" s="67" customFormat="1" ht="12">
      <c r="A5" s="14"/>
      <c r="B5" s="92"/>
      <c r="C5" s="208" t="s">
        <v>83</v>
      </c>
      <c r="D5" s="3" t="s">
        <v>139</v>
      </c>
    </row>
    <row r="6" spans="1:4" s="67" customFormat="1" ht="12">
      <c r="A6" s="87" t="s">
        <v>259</v>
      </c>
      <c r="B6" s="93" t="s">
        <v>276</v>
      </c>
      <c r="C6" s="15" t="s">
        <v>84</v>
      </c>
      <c r="D6" s="15" t="s">
        <v>140</v>
      </c>
    </row>
    <row r="7" spans="1:4" s="67" customFormat="1" ht="12.75" thickBot="1">
      <c r="A7" s="87"/>
      <c r="B7" s="94"/>
      <c r="C7" s="53"/>
      <c r="D7" s="53"/>
    </row>
    <row r="8" spans="1:4" s="67" customFormat="1" ht="12">
      <c r="A8" s="96" t="s">
        <v>175</v>
      </c>
      <c r="B8" s="31" t="s">
        <v>176</v>
      </c>
      <c r="C8" s="18" t="s">
        <v>177</v>
      </c>
      <c r="D8" s="31" t="s">
        <v>178</v>
      </c>
    </row>
    <row r="9" spans="1:5" s="67" customFormat="1" ht="12" customHeight="1">
      <c r="A9" s="87">
        <v>3050</v>
      </c>
      <c r="B9" s="218" t="s">
        <v>296</v>
      </c>
      <c r="C9" s="219">
        <f>SUM(C17)</f>
        <v>120000</v>
      </c>
      <c r="D9" s="4"/>
      <c r="E9" s="216"/>
    </row>
    <row r="10" spans="1:4" s="67" customFormat="1" ht="12" customHeight="1">
      <c r="A10" s="87">
        <v>3051</v>
      </c>
      <c r="B10" s="111" t="s">
        <v>62</v>
      </c>
      <c r="C10" s="90"/>
      <c r="D10" s="5"/>
    </row>
    <row r="11" spans="1:6" ht="12" customHeight="1">
      <c r="A11" s="85"/>
      <c r="B11" s="72" t="s">
        <v>51</v>
      </c>
      <c r="C11" s="78"/>
      <c r="D11" s="189"/>
      <c r="E11" s="69"/>
      <c r="F11" s="69"/>
    </row>
    <row r="12" spans="1:6" ht="12" customHeight="1">
      <c r="A12" s="85"/>
      <c r="B12" s="7" t="s">
        <v>298</v>
      </c>
      <c r="C12" s="78"/>
      <c r="D12" s="189"/>
      <c r="E12" s="69"/>
      <c r="F12" s="69"/>
    </row>
    <row r="13" spans="1:6" ht="12" customHeight="1">
      <c r="A13" s="85"/>
      <c r="B13" s="86" t="s">
        <v>264</v>
      </c>
      <c r="C13" s="78">
        <v>120000</v>
      </c>
      <c r="D13" s="189"/>
      <c r="E13" s="69"/>
      <c r="F13" s="69"/>
    </row>
    <row r="14" spans="1:6" ht="12" customHeight="1">
      <c r="A14" s="85"/>
      <c r="B14" s="10" t="s">
        <v>278</v>
      </c>
      <c r="C14" s="78"/>
      <c r="D14" s="189"/>
      <c r="E14" s="69"/>
      <c r="F14" s="69"/>
    </row>
    <row r="15" spans="1:6" ht="12" customHeight="1">
      <c r="A15" s="85"/>
      <c r="B15" s="10" t="s">
        <v>66</v>
      </c>
      <c r="C15" s="78"/>
      <c r="D15" s="189"/>
      <c r="E15" s="69"/>
      <c r="F15" s="69"/>
    </row>
    <row r="16" spans="1:6" ht="12" customHeight="1" thickBot="1">
      <c r="A16" s="85"/>
      <c r="B16" s="75" t="s">
        <v>265</v>
      </c>
      <c r="C16" s="78"/>
      <c r="D16" s="189"/>
      <c r="E16" s="69"/>
      <c r="F16" s="69"/>
    </row>
    <row r="17" spans="1:6" ht="13.5" customHeight="1" thickBot="1">
      <c r="A17" s="81"/>
      <c r="B17" s="58" t="s">
        <v>257</v>
      </c>
      <c r="C17" s="83">
        <f>SUM(C11:C16)</f>
        <v>120000</v>
      </c>
      <c r="D17" s="190"/>
      <c r="E17" s="69"/>
      <c r="F17" s="69"/>
    </row>
    <row r="18" spans="1:6" ht="12">
      <c r="A18" s="87">
        <v>3060</v>
      </c>
      <c r="B18" s="109" t="s">
        <v>67</v>
      </c>
      <c r="C18" s="100">
        <f>SUM(C26)</f>
        <v>58105</v>
      </c>
      <c r="D18" s="31"/>
      <c r="E18" s="69"/>
      <c r="F18" s="69"/>
    </row>
    <row r="19" spans="1:6" ht="12" customHeight="1">
      <c r="A19" s="87">
        <v>3061</v>
      </c>
      <c r="B19" s="111" t="s">
        <v>69</v>
      </c>
      <c r="C19" s="90"/>
      <c r="D19" s="189"/>
      <c r="E19" s="69"/>
      <c r="F19" s="69"/>
    </row>
    <row r="20" spans="1:6" ht="12" customHeight="1">
      <c r="A20" s="85"/>
      <c r="B20" s="72" t="s">
        <v>51</v>
      </c>
      <c r="C20" s="78"/>
      <c r="D20" s="189"/>
      <c r="E20" s="69"/>
      <c r="F20" s="69"/>
    </row>
    <row r="21" spans="1:6" ht="12" customHeight="1">
      <c r="A21" s="85"/>
      <c r="B21" s="7" t="s">
        <v>298</v>
      </c>
      <c r="C21" s="78"/>
      <c r="D21" s="189"/>
      <c r="E21" s="69"/>
      <c r="F21" s="69"/>
    </row>
    <row r="22" spans="1:6" ht="12" customHeight="1">
      <c r="A22" s="71"/>
      <c r="B22" s="86" t="s">
        <v>264</v>
      </c>
      <c r="C22" s="78">
        <v>58105</v>
      </c>
      <c r="D22" s="189"/>
      <c r="E22" s="69"/>
      <c r="F22" s="69"/>
    </row>
    <row r="23" spans="1:6" ht="12" customHeight="1">
      <c r="A23" s="71"/>
      <c r="B23" s="10" t="s">
        <v>278</v>
      </c>
      <c r="C23" s="78"/>
      <c r="D23" s="189"/>
      <c r="E23" s="69"/>
      <c r="F23" s="69"/>
    </row>
    <row r="24" spans="1:6" ht="12" customHeight="1">
      <c r="A24" s="71"/>
      <c r="B24" s="10" t="s">
        <v>66</v>
      </c>
      <c r="C24" s="78"/>
      <c r="D24" s="195"/>
      <c r="E24" s="69"/>
      <c r="F24" s="69"/>
    </row>
    <row r="25" spans="1:6" ht="12" customHeight="1" thickBot="1">
      <c r="A25" s="71"/>
      <c r="B25" s="75" t="s">
        <v>265</v>
      </c>
      <c r="C25" s="78"/>
      <c r="D25" s="30"/>
      <c r="E25" s="69"/>
      <c r="F25" s="69"/>
    </row>
    <row r="26" spans="1:6" ht="12" customHeight="1" thickBot="1">
      <c r="A26" s="53"/>
      <c r="B26" s="58" t="s">
        <v>257</v>
      </c>
      <c r="C26" s="83">
        <f>SUM(C20:C25)</f>
        <v>58105</v>
      </c>
      <c r="D26" s="191"/>
      <c r="E26" s="69"/>
      <c r="F26" s="69"/>
    </row>
    <row r="27" spans="1:6" ht="12" customHeight="1">
      <c r="A27" s="15">
        <v>3070</v>
      </c>
      <c r="B27" s="109" t="s">
        <v>128</v>
      </c>
      <c r="C27" s="100">
        <f>SUM(C35)</f>
        <v>10000</v>
      </c>
      <c r="D27" s="4" t="s">
        <v>169</v>
      </c>
      <c r="E27" s="69"/>
      <c r="F27" s="69"/>
    </row>
    <row r="28" spans="1:6" ht="12" customHeight="1">
      <c r="A28" s="15">
        <v>3071</v>
      </c>
      <c r="B28" s="104" t="s">
        <v>129</v>
      </c>
      <c r="C28" s="90"/>
      <c r="D28" s="5" t="s">
        <v>170</v>
      </c>
      <c r="E28" s="69"/>
      <c r="F28" s="69"/>
    </row>
    <row r="29" spans="1:6" ht="12" customHeight="1">
      <c r="A29" s="71"/>
      <c r="B29" s="72" t="s">
        <v>51</v>
      </c>
      <c r="C29" s="78"/>
      <c r="D29" s="189"/>
      <c r="E29" s="69"/>
      <c r="F29" s="69"/>
    </row>
    <row r="30" spans="1:6" ht="12" customHeight="1">
      <c r="A30" s="85"/>
      <c r="B30" s="7" t="s">
        <v>298</v>
      </c>
      <c r="C30" s="78"/>
      <c r="D30" s="189"/>
      <c r="E30" s="69"/>
      <c r="F30" s="69"/>
    </row>
    <row r="31" spans="1:6" ht="12" customHeight="1">
      <c r="A31" s="85"/>
      <c r="B31" s="86" t="s">
        <v>264</v>
      </c>
      <c r="C31" s="78">
        <v>10000</v>
      </c>
      <c r="D31" s="189"/>
      <c r="E31" s="69"/>
      <c r="F31" s="69"/>
    </row>
    <row r="32" spans="1:6" ht="12" customHeight="1">
      <c r="A32" s="85"/>
      <c r="B32" s="10" t="s">
        <v>278</v>
      </c>
      <c r="C32" s="78"/>
      <c r="D32" s="195"/>
      <c r="E32" s="69"/>
      <c r="F32" s="69"/>
    </row>
    <row r="33" spans="1:6" ht="12" customHeight="1">
      <c r="A33" s="85"/>
      <c r="B33" s="10" t="s">
        <v>66</v>
      </c>
      <c r="C33" s="73"/>
      <c r="D33" s="5"/>
      <c r="E33" s="69"/>
      <c r="F33" s="69"/>
    </row>
    <row r="34" spans="1:6" ht="12" customHeight="1" thickBot="1">
      <c r="A34" s="85"/>
      <c r="B34" s="75" t="s">
        <v>265</v>
      </c>
      <c r="C34" s="78"/>
      <c r="D34" s="192"/>
      <c r="E34" s="69"/>
      <c r="F34" s="69"/>
    </row>
    <row r="35" spans="1:6" ht="12" customHeight="1" thickBot="1">
      <c r="A35" s="81"/>
      <c r="B35" s="58" t="s">
        <v>257</v>
      </c>
      <c r="C35" s="83">
        <f>SUM(C29:C34)</f>
        <v>10000</v>
      </c>
      <c r="D35" s="191"/>
      <c r="E35" s="69"/>
      <c r="F35" s="69"/>
    </row>
    <row r="36" spans="1:6" ht="12" customHeight="1">
      <c r="A36" s="15">
        <v>3080</v>
      </c>
      <c r="B36" s="77" t="s">
        <v>134</v>
      </c>
      <c r="C36" s="90">
        <f>SUM(C44)</f>
        <v>18500</v>
      </c>
      <c r="D36" s="4"/>
      <c r="E36" s="69"/>
      <c r="F36" s="69"/>
    </row>
    <row r="37" spans="1:6" ht="12" customHeight="1">
      <c r="A37" s="15">
        <v>3081</v>
      </c>
      <c r="B37" s="111" t="s">
        <v>135</v>
      </c>
      <c r="C37" s="90"/>
      <c r="D37" s="5"/>
      <c r="E37" s="69"/>
      <c r="F37" s="69"/>
    </row>
    <row r="38" spans="1:6" ht="12" customHeight="1">
      <c r="A38" s="71"/>
      <c r="B38" s="72" t="s">
        <v>51</v>
      </c>
      <c r="C38" s="78"/>
      <c r="D38" s="5"/>
      <c r="E38" s="69"/>
      <c r="F38" s="69"/>
    </row>
    <row r="39" spans="1:6" ht="12" customHeight="1">
      <c r="A39" s="71"/>
      <c r="B39" s="7" t="s">
        <v>298</v>
      </c>
      <c r="C39" s="78"/>
      <c r="D39" s="5"/>
      <c r="E39" s="69"/>
      <c r="F39" s="69"/>
    </row>
    <row r="40" spans="1:6" ht="12" customHeight="1">
      <c r="A40" s="71"/>
      <c r="B40" s="86" t="s">
        <v>264</v>
      </c>
      <c r="C40" s="78">
        <v>11000</v>
      </c>
      <c r="D40" s="2"/>
      <c r="E40" s="69"/>
      <c r="F40" s="69"/>
    </row>
    <row r="41" spans="1:6" ht="12" customHeight="1">
      <c r="A41" s="71"/>
      <c r="B41" s="10" t="s">
        <v>278</v>
      </c>
      <c r="C41" s="78">
        <v>7500</v>
      </c>
      <c r="D41" s="5"/>
      <c r="E41" s="69"/>
      <c r="F41" s="69"/>
    </row>
    <row r="42" spans="1:6" ht="12" customHeight="1">
      <c r="A42" s="71"/>
      <c r="B42" s="10" t="s">
        <v>66</v>
      </c>
      <c r="C42" s="78"/>
      <c r="D42" s="5"/>
      <c r="E42" s="69"/>
      <c r="F42" s="69"/>
    </row>
    <row r="43" spans="1:6" ht="12" customHeight="1" thickBot="1">
      <c r="A43" s="85"/>
      <c r="B43" s="75" t="s">
        <v>265</v>
      </c>
      <c r="C43" s="78"/>
      <c r="D43" s="192"/>
      <c r="E43" s="69"/>
      <c r="F43" s="69"/>
    </row>
    <row r="44" spans="1:6" ht="12" customHeight="1" thickBot="1">
      <c r="A44" s="81"/>
      <c r="B44" s="58" t="s">
        <v>257</v>
      </c>
      <c r="C44" s="83">
        <f>SUM(C38:C43)</f>
        <v>18500</v>
      </c>
      <c r="D44" s="191"/>
      <c r="E44" s="69"/>
      <c r="F44" s="69"/>
    </row>
    <row r="45" spans="1:6" ht="12" customHeight="1">
      <c r="A45" s="15">
        <v>3090</v>
      </c>
      <c r="B45" s="77" t="s">
        <v>49</v>
      </c>
      <c r="C45" s="90">
        <f>SUM(C53)</f>
        <v>70032</v>
      </c>
      <c r="D45" s="4"/>
      <c r="E45" s="69"/>
      <c r="F45" s="69"/>
    </row>
    <row r="46" spans="1:6" ht="12" customHeight="1">
      <c r="A46" s="15">
        <v>3091</v>
      </c>
      <c r="B46" s="111" t="s">
        <v>148</v>
      </c>
      <c r="C46" s="90"/>
      <c r="D46" s="5"/>
      <c r="E46" s="69"/>
      <c r="F46" s="69"/>
    </row>
    <row r="47" spans="1:6" ht="12" customHeight="1">
      <c r="A47" s="71"/>
      <c r="B47" s="72" t="s">
        <v>51</v>
      </c>
      <c r="C47" s="78">
        <v>12093</v>
      </c>
      <c r="D47" s="5"/>
      <c r="E47" s="69"/>
      <c r="F47" s="69"/>
    </row>
    <row r="48" spans="1:6" ht="12" customHeight="1">
      <c r="A48" s="71"/>
      <c r="B48" s="7" t="s">
        <v>298</v>
      </c>
      <c r="C48" s="78">
        <v>2939</v>
      </c>
      <c r="D48" s="5"/>
      <c r="E48" s="69"/>
      <c r="F48" s="69"/>
    </row>
    <row r="49" spans="1:6" ht="12" customHeight="1">
      <c r="A49" s="71"/>
      <c r="B49" s="86" t="s">
        <v>264</v>
      </c>
      <c r="C49" s="78">
        <v>55000</v>
      </c>
      <c r="D49" s="2"/>
      <c r="E49" s="69"/>
      <c r="F49" s="69"/>
    </row>
    <row r="50" spans="1:6" ht="12" customHeight="1">
      <c r="A50" s="71"/>
      <c r="B50" s="10" t="s">
        <v>278</v>
      </c>
      <c r="C50" s="78"/>
      <c r="D50" s="5"/>
      <c r="E50" s="69"/>
      <c r="F50" s="69"/>
    </row>
    <row r="51" spans="1:6" ht="12" customHeight="1">
      <c r="A51" s="71"/>
      <c r="B51" s="10" t="s">
        <v>66</v>
      </c>
      <c r="C51" s="78"/>
      <c r="D51" s="5"/>
      <c r="E51" s="69"/>
      <c r="F51" s="69"/>
    </row>
    <row r="52" spans="1:6" ht="12" customHeight="1" thickBot="1">
      <c r="A52" s="85"/>
      <c r="B52" s="75" t="s">
        <v>265</v>
      </c>
      <c r="C52" s="78"/>
      <c r="D52" s="192"/>
      <c r="E52" s="69"/>
      <c r="F52" s="69"/>
    </row>
    <row r="53" spans="1:6" ht="12" customHeight="1" thickBot="1">
      <c r="A53" s="81"/>
      <c r="B53" s="58" t="s">
        <v>257</v>
      </c>
      <c r="C53" s="83">
        <f>SUM(C47:C52)</f>
        <v>70032</v>
      </c>
      <c r="D53" s="191"/>
      <c r="E53" s="69"/>
      <c r="F53" s="69"/>
    </row>
    <row r="54" spans="1:6" ht="12" customHeight="1" thickBot="1">
      <c r="A54" s="146">
        <v>3130</v>
      </c>
      <c r="B54" s="74" t="s">
        <v>70</v>
      </c>
      <c r="C54" s="83">
        <f>SUM(C55+C97)</f>
        <v>813333</v>
      </c>
      <c r="D54" s="191"/>
      <c r="E54" s="69"/>
      <c r="F54" s="69"/>
    </row>
    <row r="55" spans="1:6" ht="12" customHeight="1" thickBot="1">
      <c r="A55" s="15">
        <v>3110</v>
      </c>
      <c r="B55" s="74" t="s">
        <v>242</v>
      </c>
      <c r="C55" s="83">
        <f>SUM(C64+C72+C80+C88+C96)</f>
        <v>768333</v>
      </c>
      <c r="D55" s="191"/>
      <c r="E55" s="69"/>
      <c r="F55" s="69"/>
    </row>
    <row r="56" spans="1:6" ht="12" customHeight="1">
      <c r="A56" s="70">
        <v>3111</v>
      </c>
      <c r="B56" s="99" t="s">
        <v>167</v>
      </c>
      <c r="C56" s="90"/>
      <c r="D56" s="18" t="s">
        <v>171</v>
      </c>
      <c r="E56" s="69"/>
      <c r="F56" s="69"/>
    </row>
    <row r="57" spans="1:6" ht="12" customHeight="1">
      <c r="A57" s="85"/>
      <c r="B57" s="72" t="s">
        <v>51</v>
      </c>
      <c r="C57" s="78"/>
      <c r="D57" s="189"/>
      <c r="E57" s="69"/>
      <c r="F57" s="69"/>
    </row>
    <row r="58" spans="1:6" ht="12" customHeight="1">
      <c r="A58" s="85"/>
      <c r="B58" s="7" t="s">
        <v>298</v>
      </c>
      <c r="C58" s="78"/>
      <c r="D58" s="189"/>
      <c r="E58" s="69"/>
      <c r="F58" s="69"/>
    </row>
    <row r="59" spans="1:6" ht="12" customHeight="1">
      <c r="A59" s="85"/>
      <c r="B59" s="86" t="s">
        <v>264</v>
      </c>
      <c r="C59" s="78"/>
      <c r="D59" s="189"/>
      <c r="E59" s="69"/>
      <c r="F59" s="69"/>
    </row>
    <row r="60" spans="1:6" ht="12" customHeight="1">
      <c r="A60" s="85"/>
      <c r="B60" s="10" t="s">
        <v>278</v>
      </c>
      <c r="C60" s="78"/>
      <c r="D60" s="189"/>
      <c r="E60" s="69"/>
      <c r="F60" s="69"/>
    </row>
    <row r="61" spans="1:6" ht="12" customHeight="1">
      <c r="A61" s="85"/>
      <c r="B61" s="10" t="s">
        <v>66</v>
      </c>
      <c r="C61" s="78"/>
      <c r="D61" s="189"/>
      <c r="E61" s="69"/>
      <c r="F61" s="69"/>
    </row>
    <row r="62" spans="1:6" ht="12" customHeight="1">
      <c r="A62" s="85"/>
      <c r="B62" s="75" t="s">
        <v>41</v>
      </c>
      <c r="C62" s="78">
        <v>500000</v>
      </c>
      <c r="D62" s="189"/>
      <c r="E62" s="69"/>
      <c r="F62" s="69"/>
    </row>
    <row r="63" spans="1:6" ht="12" customHeight="1" thickBot="1">
      <c r="A63" s="85"/>
      <c r="B63" s="75" t="s">
        <v>265</v>
      </c>
      <c r="C63" s="79"/>
      <c r="D63" s="55"/>
      <c r="E63" s="69"/>
      <c r="F63" s="69"/>
    </row>
    <row r="64" spans="1:6" ht="12" customHeight="1" thickBot="1">
      <c r="A64" s="81"/>
      <c r="B64" s="58" t="s">
        <v>257</v>
      </c>
      <c r="C64" s="83">
        <f>SUM(C57:C62)</f>
        <v>500000</v>
      </c>
      <c r="D64" s="191"/>
      <c r="E64" s="69"/>
      <c r="F64" s="69"/>
    </row>
    <row r="65" spans="1:6" ht="12" customHeight="1">
      <c r="A65" s="87">
        <v>3112</v>
      </c>
      <c r="B65" s="104" t="s">
        <v>219</v>
      </c>
      <c r="C65" s="90"/>
      <c r="D65" s="31"/>
      <c r="E65" s="69"/>
      <c r="F65" s="69"/>
    </row>
    <row r="66" spans="1:6" ht="12" customHeight="1">
      <c r="A66" s="85"/>
      <c r="B66" s="72" t="s">
        <v>51</v>
      </c>
      <c r="C66" s="78"/>
      <c r="D66" s="189"/>
      <c r="E66" s="69"/>
      <c r="F66" s="69"/>
    </row>
    <row r="67" spans="1:6" ht="12" customHeight="1">
      <c r="A67" s="85"/>
      <c r="B67" s="7" t="s">
        <v>298</v>
      </c>
      <c r="C67" s="78"/>
      <c r="D67" s="189"/>
      <c r="E67" s="69"/>
      <c r="F67" s="69"/>
    </row>
    <row r="68" spans="1:6" ht="12" customHeight="1">
      <c r="A68" s="85"/>
      <c r="B68" s="86" t="s">
        <v>264</v>
      </c>
      <c r="C68" s="78">
        <v>70000</v>
      </c>
      <c r="D68" s="189"/>
      <c r="E68" s="69"/>
      <c r="F68" s="69"/>
    </row>
    <row r="69" spans="1:6" ht="12" customHeight="1">
      <c r="A69" s="85"/>
      <c r="B69" s="10" t="s">
        <v>278</v>
      </c>
      <c r="C69" s="78"/>
      <c r="D69" s="189"/>
      <c r="E69" s="69"/>
      <c r="F69" s="69"/>
    </row>
    <row r="70" spans="1:6" ht="12" customHeight="1">
      <c r="A70" s="85"/>
      <c r="B70" s="10" t="s">
        <v>66</v>
      </c>
      <c r="C70" s="78"/>
      <c r="D70" s="189"/>
      <c r="E70" s="69"/>
      <c r="F70" s="69"/>
    </row>
    <row r="71" spans="1:6" ht="12" customHeight="1" thickBot="1">
      <c r="A71" s="85"/>
      <c r="B71" s="75" t="s">
        <v>265</v>
      </c>
      <c r="C71" s="78"/>
      <c r="D71" s="189"/>
      <c r="E71" s="69"/>
      <c r="F71" s="69"/>
    </row>
    <row r="72" spans="1:6" ht="12" customHeight="1" thickBot="1">
      <c r="A72" s="81"/>
      <c r="B72" s="58" t="s">
        <v>257</v>
      </c>
      <c r="C72" s="83">
        <f>SUM(C66:C71)</f>
        <v>70000</v>
      </c>
      <c r="D72" s="191"/>
      <c r="E72" s="69"/>
      <c r="F72" s="69"/>
    </row>
    <row r="73" spans="1:6" ht="12" customHeight="1">
      <c r="A73" s="87">
        <v>3113</v>
      </c>
      <c r="B73" s="99" t="s">
        <v>243</v>
      </c>
      <c r="C73" s="100"/>
      <c r="D73" s="4"/>
      <c r="E73" s="69"/>
      <c r="F73" s="69"/>
    </row>
    <row r="74" spans="1:6" ht="12" customHeight="1">
      <c r="A74" s="85"/>
      <c r="B74" s="72" t="s">
        <v>51</v>
      </c>
      <c r="C74" s="78"/>
      <c r="D74" s="189"/>
      <c r="E74" s="69"/>
      <c r="F74" s="69"/>
    </row>
    <row r="75" spans="1:6" ht="12" customHeight="1">
      <c r="A75" s="85"/>
      <c r="B75" s="7" t="s">
        <v>298</v>
      </c>
      <c r="C75" s="78"/>
      <c r="D75" s="189"/>
      <c r="E75" s="69"/>
      <c r="F75" s="69"/>
    </row>
    <row r="76" spans="1:6" ht="12" customHeight="1">
      <c r="A76" s="85"/>
      <c r="B76" s="86" t="s">
        <v>264</v>
      </c>
      <c r="C76" s="78">
        <v>19500</v>
      </c>
      <c r="D76" s="189"/>
      <c r="E76" s="69"/>
      <c r="F76" s="69"/>
    </row>
    <row r="77" spans="1:6" ht="12" customHeight="1">
      <c r="A77" s="85"/>
      <c r="B77" s="10" t="s">
        <v>278</v>
      </c>
      <c r="C77" s="78"/>
      <c r="D77" s="189"/>
      <c r="E77" s="69"/>
      <c r="F77" s="69"/>
    </row>
    <row r="78" spans="1:6" ht="12" customHeight="1">
      <c r="A78" s="85"/>
      <c r="B78" s="10" t="s">
        <v>66</v>
      </c>
      <c r="C78" s="78"/>
      <c r="D78" s="189"/>
      <c r="E78" s="69"/>
      <c r="F78" s="69"/>
    </row>
    <row r="79" spans="1:6" ht="12" customHeight="1" thickBot="1">
      <c r="A79" s="85"/>
      <c r="B79" s="75" t="s">
        <v>265</v>
      </c>
      <c r="C79" s="78"/>
      <c r="D79" s="189"/>
      <c r="E79" s="69"/>
      <c r="F79" s="69"/>
    </row>
    <row r="80" spans="1:6" ht="12" customHeight="1" thickBot="1">
      <c r="A80" s="81"/>
      <c r="B80" s="58" t="s">
        <v>257</v>
      </c>
      <c r="C80" s="83">
        <f>SUM(C74:C79)</f>
        <v>19500</v>
      </c>
      <c r="D80" s="191"/>
      <c r="E80" s="69"/>
      <c r="F80" s="69"/>
    </row>
    <row r="81" spans="1:6" ht="12" customHeight="1">
      <c r="A81" s="87">
        <v>3114</v>
      </c>
      <c r="B81" s="104" t="s">
        <v>73</v>
      </c>
      <c r="C81" s="90"/>
      <c r="D81" s="107"/>
      <c r="E81" s="69"/>
      <c r="F81" s="69"/>
    </row>
    <row r="82" spans="1:6" ht="12" customHeight="1">
      <c r="A82" s="85"/>
      <c r="B82" s="72" t="s">
        <v>51</v>
      </c>
      <c r="C82" s="78"/>
      <c r="D82" s="189"/>
      <c r="E82" s="69"/>
      <c r="F82" s="69"/>
    </row>
    <row r="83" spans="1:6" ht="12" customHeight="1">
      <c r="A83" s="85"/>
      <c r="B83" s="7" t="s">
        <v>298</v>
      </c>
      <c r="C83" s="78"/>
      <c r="D83" s="189"/>
      <c r="E83" s="69"/>
      <c r="F83" s="69"/>
    </row>
    <row r="84" spans="1:6" ht="12" customHeight="1">
      <c r="A84" s="85"/>
      <c r="B84" s="86" t="s">
        <v>264</v>
      </c>
      <c r="C84" s="78">
        <v>133000</v>
      </c>
      <c r="D84" s="189"/>
      <c r="E84" s="69"/>
      <c r="F84" s="69"/>
    </row>
    <row r="85" spans="1:6" ht="12" customHeight="1">
      <c r="A85" s="85"/>
      <c r="B85" s="10" t="s">
        <v>278</v>
      </c>
      <c r="C85" s="78"/>
      <c r="D85" s="189"/>
      <c r="E85" s="69"/>
      <c r="F85" s="69"/>
    </row>
    <row r="86" spans="1:6" ht="12" customHeight="1">
      <c r="A86" s="85"/>
      <c r="B86" s="10" t="s">
        <v>66</v>
      </c>
      <c r="C86" s="78"/>
      <c r="D86" s="189"/>
      <c r="E86" s="69"/>
      <c r="F86" s="69"/>
    </row>
    <row r="87" spans="1:6" ht="12" customHeight="1" thickBot="1">
      <c r="A87" s="71"/>
      <c r="B87" s="75" t="s">
        <v>265</v>
      </c>
      <c r="C87" s="78"/>
      <c r="D87" s="189"/>
      <c r="E87" s="69"/>
      <c r="F87" s="69"/>
    </row>
    <row r="88" spans="1:6" ht="12" customHeight="1" thickBot="1">
      <c r="A88" s="53"/>
      <c r="B88" s="58" t="s">
        <v>257</v>
      </c>
      <c r="C88" s="83">
        <f>SUM(C82:C87)</f>
        <v>133000</v>
      </c>
      <c r="D88" s="191"/>
      <c r="E88" s="69"/>
      <c r="F88" s="69"/>
    </row>
    <row r="89" spans="1:6" ht="12" customHeight="1">
      <c r="A89" s="87">
        <v>3115</v>
      </c>
      <c r="B89" s="104" t="s">
        <v>295</v>
      </c>
      <c r="C89" s="90"/>
      <c r="D89" s="107"/>
      <c r="E89" s="69"/>
      <c r="F89" s="69"/>
    </row>
    <row r="90" spans="1:6" ht="12" customHeight="1">
      <c r="A90" s="85"/>
      <c r="B90" s="72" t="s">
        <v>51</v>
      </c>
      <c r="C90" s="78"/>
      <c r="D90" s="189"/>
      <c r="E90" s="69"/>
      <c r="F90" s="69"/>
    </row>
    <row r="91" spans="1:6" ht="12" customHeight="1">
      <c r="A91" s="85"/>
      <c r="B91" s="7" t="s">
        <v>298</v>
      </c>
      <c r="C91" s="78"/>
      <c r="D91" s="189"/>
      <c r="E91" s="69"/>
      <c r="F91" s="69"/>
    </row>
    <row r="92" spans="1:6" ht="12" customHeight="1">
      <c r="A92" s="85"/>
      <c r="B92" s="86" t="s">
        <v>264</v>
      </c>
      <c r="C92" s="78">
        <v>45833</v>
      </c>
      <c r="D92" s="189"/>
      <c r="E92" s="69"/>
      <c r="F92" s="69"/>
    </row>
    <row r="93" spans="1:6" ht="12" customHeight="1">
      <c r="A93" s="85"/>
      <c r="B93" s="10" t="s">
        <v>278</v>
      </c>
      <c r="C93" s="78"/>
      <c r="D93" s="189"/>
      <c r="E93" s="69"/>
      <c r="F93" s="69"/>
    </row>
    <row r="94" spans="1:6" ht="12" customHeight="1">
      <c r="A94" s="85"/>
      <c r="B94" s="10" t="s">
        <v>66</v>
      </c>
      <c r="C94" s="78"/>
      <c r="D94" s="189"/>
      <c r="E94" s="69"/>
      <c r="F94" s="69"/>
    </row>
    <row r="95" spans="1:6" ht="12" customHeight="1" thickBot="1">
      <c r="A95" s="71"/>
      <c r="B95" s="75" t="s">
        <v>265</v>
      </c>
      <c r="C95" s="78"/>
      <c r="D95" s="189"/>
      <c r="E95" s="69"/>
      <c r="F95" s="69"/>
    </row>
    <row r="96" spans="1:6" ht="12" customHeight="1" thickBot="1">
      <c r="A96" s="53"/>
      <c r="B96" s="58" t="s">
        <v>257</v>
      </c>
      <c r="C96" s="83">
        <f>SUM(C90:C95)</f>
        <v>45833</v>
      </c>
      <c r="D96" s="191"/>
      <c r="E96" s="69"/>
      <c r="F96" s="69"/>
    </row>
    <row r="97" spans="1:6" ht="12" customHeight="1" thickBot="1">
      <c r="A97" s="15">
        <v>3120</v>
      </c>
      <c r="B97" s="74" t="s">
        <v>294</v>
      </c>
      <c r="C97" s="83">
        <f>SUM(C105+C113+C121+C129)</f>
        <v>45000</v>
      </c>
      <c r="D97" s="191"/>
      <c r="E97" s="69"/>
      <c r="F97" s="69"/>
    </row>
    <row r="98" spans="1:6" ht="12" customHeight="1">
      <c r="A98" s="15">
        <v>3121</v>
      </c>
      <c r="B98" s="187" t="s">
        <v>232</v>
      </c>
      <c r="C98" s="100"/>
      <c r="D98" s="4"/>
      <c r="E98" s="69"/>
      <c r="F98" s="69"/>
    </row>
    <row r="99" spans="1:6" ht="12" customHeight="1">
      <c r="A99" s="15"/>
      <c r="B99" s="72" t="s">
        <v>51</v>
      </c>
      <c r="C99" s="47"/>
      <c r="D99" s="5"/>
      <c r="E99" s="69"/>
      <c r="F99" s="69"/>
    </row>
    <row r="100" spans="1:6" ht="12" customHeight="1">
      <c r="A100" s="15"/>
      <c r="B100" s="7" t="s">
        <v>298</v>
      </c>
      <c r="C100" s="47"/>
      <c r="D100" s="5"/>
      <c r="E100" s="69"/>
      <c r="F100" s="69"/>
    </row>
    <row r="101" spans="1:6" ht="12" customHeight="1">
      <c r="A101" s="87"/>
      <c r="B101" s="86" t="s">
        <v>264</v>
      </c>
      <c r="C101" s="169">
        <v>10000</v>
      </c>
      <c r="D101" s="5"/>
      <c r="E101" s="69"/>
      <c r="F101" s="69"/>
    </row>
    <row r="102" spans="1:6" ht="12" customHeight="1">
      <c r="A102" s="15"/>
      <c r="B102" s="10" t="s">
        <v>278</v>
      </c>
      <c r="C102" s="47"/>
      <c r="D102" s="5"/>
      <c r="E102" s="69"/>
      <c r="F102" s="69"/>
    </row>
    <row r="103" spans="1:6" ht="12" customHeight="1">
      <c r="A103" s="15"/>
      <c r="B103" s="10" t="s">
        <v>66</v>
      </c>
      <c r="C103" s="47"/>
      <c r="D103" s="5"/>
      <c r="E103" s="69"/>
      <c r="F103" s="69"/>
    </row>
    <row r="104" spans="1:6" ht="12" customHeight="1" thickBot="1">
      <c r="A104" s="15"/>
      <c r="B104" s="75" t="s">
        <v>265</v>
      </c>
      <c r="C104" s="48"/>
      <c r="D104" s="3"/>
      <c r="E104" s="69"/>
      <c r="F104" s="69"/>
    </row>
    <row r="105" spans="1:6" ht="12" customHeight="1" thickBot="1">
      <c r="A105" s="53"/>
      <c r="B105" s="58" t="s">
        <v>257</v>
      </c>
      <c r="C105" s="83">
        <f>SUM(C101:C104)</f>
        <v>10000</v>
      </c>
      <c r="D105" s="191"/>
      <c r="E105" s="69"/>
      <c r="F105" s="69"/>
    </row>
    <row r="106" spans="1:6" ht="12" customHeight="1">
      <c r="A106" s="87">
        <v>3122</v>
      </c>
      <c r="B106" s="104" t="s">
        <v>218</v>
      </c>
      <c r="C106" s="90"/>
      <c r="D106" s="22"/>
      <c r="E106" s="69"/>
      <c r="F106" s="69"/>
    </row>
    <row r="107" spans="1:6" ht="12" customHeight="1">
      <c r="A107" s="85"/>
      <c r="B107" s="72" t="s">
        <v>51</v>
      </c>
      <c r="C107" s="78"/>
      <c r="D107" s="189"/>
      <c r="E107" s="69"/>
      <c r="F107" s="69"/>
    </row>
    <row r="108" spans="1:6" ht="12" customHeight="1">
      <c r="A108" s="85"/>
      <c r="B108" s="7" t="s">
        <v>298</v>
      </c>
      <c r="C108" s="78"/>
      <c r="D108" s="189"/>
      <c r="E108" s="69"/>
      <c r="F108" s="69"/>
    </row>
    <row r="109" spans="1:6" ht="12" customHeight="1">
      <c r="A109" s="85"/>
      <c r="B109" s="86" t="s">
        <v>264</v>
      </c>
      <c r="C109" s="78">
        <v>10000</v>
      </c>
      <c r="D109" s="189"/>
      <c r="E109" s="69"/>
      <c r="F109" s="69"/>
    </row>
    <row r="110" spans="1:6" ht="12" customHeight="1">
      <c r="A110" s="85"/>
      <c r="B110" s="10" t="s">
        <v>278</v>
      </c>
      <c r="C110" s="78"/>
      <c r="D110" s="189"/>
      <c r="E110" s="69"/>
      <c r="F110" s="69"/>
    </row>
    <row r="111" spans="1:6" ht="12" customHeight="1">
      <c r="A111" s="85"/>
      <c r="B111" s="10" t="s">
        <v>66</v>
      </c>
      <c r="C111" s="78"/>
      <c r="D111" s="189"/>
      <c r="E111" s="69"/>
      <c r="F111" s="69"/>
    </row>
    <row r="112" spans="1:6" ht="12" customHeight="1" thickBot="1">
      <c r="A112" s="85"/>
      <c r="B112" s="75" t="s">
        <v>265</v>
      </c>
      <c r="C112" s="78"/>
      <c r="D112" s="189"/>
      <c r="E112" s="69"/>
      <c r="F112" s="69"/>
    </row>
    <row r="113" spans="1:6" ht="12" customHeight="1" thickBot="1">
      <c r="A113" s="81"/>
      <c r="B113" s="58" t="s">
        <v>257</v>
      </c>
      <c r="C113" s="83">
        <f>SUM(C107:C112)</f>
        <v>10000</v>
      </c>
      <c r="D113" s="191"/>
      <c r="E113" s="69"/>
      <c r="F113" s="69"/>
    </row>
    <row r="114" spans="1:6" ht="12" customHeight="1">
      <c r="A114" s="87">
        <v>3123</v>
      </c>
      <c r="B114" s="99" t="s">
        <v>72</v>
      </c>
      <c r="C114" s="100"/>
      <c r="D114" s="18"/>
      <c r="E114" s="69"/>
      <c r="F114" s="69"/>
    </row>
    <row r="115" spans="1:6" ht="12" customHeight="1">
      <c r="A115" s="85"/>
      <c r="B115" s="72" t="s">
        <v>51</v>
      </c>
      <c r="C115" s="78"/>
      <c r="D115" s="189"/>
      <c r="E115" s="69"/>
      <c r="F115" s="69"/>
    </row>
    <row r="116" spans="1:6" ht="12" customHeight="1">
      <c r="A116" s="85"/>
      <c r="B116" s="7" t="s">
        <v>298</v>
      </c>
      <c r="C116" s="78"/>
      <c r="D116" s="189"/>
      <c r="E116" s="69"/>
      <c r="F116" s="69"/>
    </row>
    <row r="117" spans="1:6" ht="12" customHeight="1">
      <c r="A117" s="85"/>
      <c r="B117" s="86" t="s">
        <v>264</v>
      </c>
      <c r="C117" s="78">
        <v>10000</v>
      </c>
      <c r="D117" s="189"/>
      <c r="E117" s="69"/>
      <c r="F117" s="69"/>
    </row>
    <row r="118" spans="1:6" ht="12" customHeight="1">
      <c r="A118" s="85"/>
      <c r="B118" s="10" t="s">
        <v>278</v>
      </c>
      <c r="C118" s="78"/>
      <c r="D118" s="189"/>
      <c r="E118" s="69"/>
      <c r="F118" s="69"/>
    </row>
    <row r="119" spans="1:6" ht="12" customHeight="1">
      <c r="A119" s="85"/>
      <c r="B119" s="10" t="s">
        <v>66</v>
      </c>
      <c r="C119" s="78"/>
      <c r="D119" s="189"/>
      <c r="E119" s="69"/>
      <c r="F119" s="69"/>
    </row>
    <row r="120" spans="1:6" ht="12" customHeight="1" thickBot="1">
      <c r="A120" s="85"/>
      <c r="B120" s="75" t="s">
        <v>265</v>
      </c>
      <c r="C120" s="78"/>
      <c r="D120" s="189"/>
      <c r="E120" s="69"/>
      <c r="F120" s="69"/>
    </row>
    <row r="121" spans="1:6" ht="12" customHeight="1" thickBot="1">
      <c r="A121" s="81"/>
      <c r="B121" s="58" t="s">
        <v>257</v>
      </c>
      <c r="C121" s="83">
        <f>SUM(C115:C120)</f>
        <v>10000</v>
      </c>
      <c r="D121" s="191"/>
      <c r="E121" s="69"/>
      <c r="F121" s="69"/>
    </row>
    <row r="122" spans="1:6" ht="12" customHeight="1">
      <c r="A122" s="87">
        <v>3124</v>
      </c>
      <c r="B122" s="99" t="s">
        <v>77</v>
      </c>
      <c r="C122" s="100"/>
      <c r="D122" s="18" t="s">
        <v>171</v>
      </c>
      <c r="E122" s="69"/>
      <c r="F122" s="69"/>
    </row>
    <row r="123" spans="1:6" ht="12" customHeight="1">
      <c r="A123" s="85"/>
      <c r="B123" s="72" t="s">
        <v>51</v>
      </c>
      <c r="C123" s="78"/>
      <c r="D123" s="189"/>
      <c r="E123" s="69"/>
      <c r="F123" s="69"/>
    </row>
    <row r="124" spans="1:6" ht="12" customHeight="1">
      <c r="A124" s="85"/>
      <c r="B124" s="7" t="s">
        <v>298</v>
      </c>
      <c r="C124" s="78"/>
      <c r="D124" s="189"/>
      <c r="E124" s="69"/>
      <c r="F124" s="69"/>
    </row>
    <row r="125" spans="1:6" ht="12" customHeight="1">
      <c r="A125" s="85"/>
      <c r="B125" s="86" t="s">
        <v>264</v>
      </c>
      <c r="C125" s="78">
        <v>15000</v>
      </c>
      <c r="D125" s="189"/>
      <c r="E125" s="69"/>
      <c r="F125" s="69"/>
    </row>
    <row r="126" spans="1:6" ht="12" customHeight="1">
      <c r="A126" s="85"/>
      <c r="B126" s="10" t="s">
        <v>278</v>
      </c>
      <c r="C126" s="78"/>
      <c r="D126" s="189"/>
      <c r="E126" s="69"/>
      <c r="F126" s="69"/>
    </row>
    <row r="127" spans="1:6" ht="12" customHeight="1">
      <c r="A127" s="85"/>
      <c r="B127" s="10" t="s">
        <v>66</v>
      </c>
      <c r="C127" s="78"/>
      <c r="D127" s="189"/>
      <c r="E127" s="69"/>
      <c r="F127" s="69"/>
    </row>
    <row r="128" spans="1:6" ht="12" customHeight="1" thickBot="1">
      <c r="A128" s="85"/>
      <c r="B128" s="75" t="s">
        <v>265</v>
      </c>
      <c r="C128" s="78"/>
      <c r="D128" s="189"/>
      <c r="E128" s="69"/>
      <c r="F128" s="69"/>
    </row>
    <row r="129" spans="1:6" ht="12" customHeight="1" thickBot="1">
      <c r="A129" s="81"/>
      <c r="B129" s="58" t="s">
        <v>257</v>
      </c>
      <c r="C129" s="83">
        <f>SUM(C123:C128)</f>
        <v>15000</v>
      </c>
      <c r="D129" s="191"/>
      <c r="E129" s="69"/>
      <c r="F129" s="69"/>
    </row>
    <row r="130" spans="1:6" ht="12" customHeight="1" thickBot="1">
      <c r="A130" s="146">
        <v>3140</v>
      </c>
      <c r="B130" s="88" t="s">
        <v>81</v>
      </c>
      <c r="C130" s="89">
        <f>SUM(C138+C146+C154+C162)</f>
        <v>71500</v>
      </c>
      <c r="D130" s="191"/>
      <c r="E130" s="69"/>
      <c r="F130" s="69"/>
    </row>
    <row r="131" spans="1:6" ht="12" customHeight="1">
      <c r="A131" s="87">
        <v>3141</v>
      </c>
      <c r="B131" s="99" t="s">
        <v>116</v>
      </c>
      <c r="C131" s="100"/>
      <c r="D131" s="189"/>
      <c r="E131" s="69"/>
      <c r="F131" s="69"/>
    </row>
    <row r="132" spans="1:6" ht="12" customHeight="1">
      <c r="A132" s="85"/>
      <c r="B132" s="72" t="s">
        <v>51</v>
      </c>
      <c r="C132" s="78"/>
      <c r="D132" s="189"/>
      <c r="E132" s="69"/>
      <c r="F132" s="69"/>
    </row>
    <row r="133" spans="1:6" ht="12" customHeight="1">
      <c r="A133" s="85"/>
      <c r="B133" s="7" t="s">
        <v>298</v>
      </c>
      <c r="C133" s="78"/>
      <c r="D133" s="189"/>
      <c r="E133" s="69"/>
      <c r="F133" s="69"/>
    </row>
    <row r="134" spans="1:6" ht="12" customHeight="1">
      <c r="A134" s="85"/>
      <c r="B134" s="86" t="s">
        <v>264</v>
      </c>
      <c r="C134" s="78"/>
      <c r="D134" s="189"/>
      <c r="E134" s="69"/>
      <c r="F134" s="69"/>
    </row>
    <row r="135" spans="1:6" ht="12" customHeight="1">
      <c r="A135" s="85"/>
      <c r="B135" s="10" t="s">
        <v>278</v>
      </c>
      <c r="C135" s="275">
        <v>47000</v>
      </c>
      <c r="D135" s="189"/>
      <c r="E135" s="69"/>
      <c r="F135" s="69"/>
    </row>
    <row r="136" spans="1:6" ht="12" customHeight="1">
      <c r="A136" s="85"/>
      <c r="B136" s="10" t="s">
        <v>66</v>
      </c>
      <c r="C136" s="78"/>
      <c r="D136" s="195"/>
      <c r="E136" s="69"/>
      <c r="F136" s="69"/>
    </row>
    <row r="137" spans="1:6" ht="12" customHeight="1" thickBot="1">
      <c r="A137" s="85"/>
      <c r="B137" s="75" t="s">
        <v>265</v>
      </c>
      <c r="C137" s="78"/>
      <c r="D137" s="30"/>
      <c r="E137" s="69"/>
      <c r="F137" s="69"/>
    </row>
    <row r="138" spans="1:6" ht="12" customHeight="1" thickBot="1">
      <c r="A138" s="81"/>
      <c r="B138" s="58" t="s">
        <v>257</v>
      </c>
      <c r="C138" s="83">
        <f>SUM(C132:C137)</f>
        <v>47000</v>
      </c>
      <c r="D138" s="191"/>
      <c r="E138" s="69"/>
      <c r="F138" s="69"/>
    </row>
    <row r="139" spans="1:6" ht="12" customHeight="1">
      <c r="A139" s="87">
        <v>3142</v>
      </c>
      <c r="B139" s="74" t="s">
        <v>181</v>
      </c>
      <c r="C139" s="90"/>
      <c r="D139" s="4"/>
      <c r="E139" s="69"/>
      <c r="F139" s="69"/>
    </row>
    <row r="140" spans="1:6" ht="12" customHeight="1">
      <c r="A140" s="87"/>
      <c r="B140" s="72" t="s">
        <v>51</v>
      </c>
      <c r="C140" s="73"/>
      <c r="D140" s="5"/>
      <c r="E140" s="69"/>
      <c r="F140" s="69"/>
    </row>
    <row r="141" spans="1:6" ht="12" customHeight="1">
      <c r="A141" s="87"/>
      <c r="B141" s="7" t="s">
        <v>298</v>
      </c>
      <c r="C141" s="73"/>
      <c r="D141" s="5"/>
      <c r="E141" s="69"/>
      <c r="F141" s="69"/>
    </row>
    <row r="142" spans="1:6" ht="12" customHeight="1">
      <c r="A142" s="87"/>
      <c r="B142" s="86" t="s">
        <v>264</v>
      </c>
      <c r="C142" s="169">
        <v>14000</v>
      </c>
      <c r="D142" s="230"/>
      <c r="E142" s="69"/>
      <c r="F142" s="69"/>
    </row>
    <row r="143" spans="1:6" ht="12" customHeight="1">
      <c r="A143" s="87"/>
      <c r="B143" s="10" t="s">
        <v>278</v>
      </c>
      <c r="C143" s="47"/>
      <c r="D143" s="230"/>
      <c r="E143" s="69"/>
      <c r="F143" s="69"/>
    </row>
    <row r="144" spans="1:6" ht="12" customHeight="1">
      <c r="A144" s="87"/>
      <c r="B144" s="10" t="s">
        <v>66</v>
      </c>
      <c r="C144" s="47"/>
      <c r="D144" s="5"/>
      <c r="E144" s="69"/>
      <c r="F144" s="69"/>
    </row>
    <row r="145" spans="1:6" ht="12" customHeight="1" thickBot="1">
      <c r="A145" s="87"/>
      <c r="B145" s="75" t="s">
        <v>265</v>
      </c>
      <c r="C145" s="48"/>
      <c r="D145" s="30"/>
      <c r="E145" s="69"/>
      <c r="F145" s="69"/>
    </row>
    <row r="146" spans="1:6" ht="12" customHeight="1" thickBot="1">
      <c r="A146" s="81"/>
      <c r="B146" s="58" t="s">
        <v>257</v>
      </c>
      <c r="C146" s="83">
        <f>SUM(C140:C145)</f>
        <v>14000</v>
      </c>
      <c r="D146" s="31"/>
      <c r="E146" s="69"/>
      <c r="F146" s="69"/>
    </row>
    <row r="147" spans="1:6" ht="12" customHeight="1">
      <c r="A147" s="87">
        <v>3143</v>
      </c>
      <c r="B147" s="104" t="s">
        <v>117</v>
      </c>
      <c r="C147" s="90"/>
      <c r="D147" s="31" t="s">
        <v>226</v>
      </c>
      <c r="E147" s="69"/>
      <c r="F147" s="69"/>
    </row>
    <row r="148" spans="1:6" ht="12" customHeight="1">
      <c r="A148" s="85"/>
      <c r="B148" s="72" t="s">
        <v>51</v>
      </c>
      <c r="C148" s="78"/>
      <c r="D148" s="189"/>
      <c r="E148" s="69"/>
      <c r="F148" s="69"/>
    </row>
    <row r="149" spans="1:6" ht="12" customHeight="1">
      <c r="A149" s="85"/>
      <c r="B149" s="7" t="s">
        <v>298</v>
      </c>
      <c r="C149" s="78"/>
      <c r="D149" s="189"/>
      <c r="E149" s="69"/>
      <c r="F149" s="69"/>
    </row>
    <row r="150" spans="1:6" ht="12" customHeight="1">
      <c r="A150" s="85"/>
      <c r="B150" s="86" t="s">
        <v>264</v>
      </c>
      <c r="C150" s="275">
        <v>7000</v>
      </c>
      <c r="D150" s="230"/>
      <c r="E150" s="69"/>
      <c r="F150" s="69"/>
    </row>
    <row r="151" spans="1:6" ht="12" customHeight="1">
      <c r="A151" s="85"/>
      <c r="B151" s="10" t="s">
        <v>278</v>
      </c>
      <c r="C151" s="78"/>
      <c r="D151" s="230"/>
      <c r="E151" s="69"/>
      <c r="F151" s="69"/>
    </row>
    <row r="152" spans="1:6" ht="12" customHeight="1">
      <c r="A152" s="85"/>
      <c r="B152" s="10" t="s">
        <v>66</v>
      </c>
      <c r="C152" s="78"/>
      <c r="D152" s="195"/>
      <c r="E152" s="69"/>
      <c r="F152" s="69"/>
    </row>
    <row r="153" spans="1:6" ht="12" customHeight="1" thickBot="1">
      <c r="A153" s="85"/>
      <c r="B153" s="75" t="s">
        <v>265</v>
      </c>
      <c r="C153" s="78"/>
      <c r="D153" s="30"/>
      <c r="E153" s="69"/>
      <c r="F153" s="69"/>
    </row>
    <row r="154" spans="1:6" ht="12" customHeight="1" thickBot="1">
      <c r="A154" s="81"/>
      <c r="B154" s="58" t="s">
        <v>257</v>
      </c>
      <c r="C154" s="83">
        <f>SUM(C148:C153)</f>
        <v>7000</v>
      </c>
      <c r="D154" s="191"/>
      <c r="E154" s="69"/>
      <c r="F154" s="69"/>
    </row>
    <row r="155" spans="1:6" ht="12" customHeight="1">
      <c r="A155" s="87">
        <v>3144</v>
      </c>
      <c r="B155" s="99" t="s">
        <v>118</v>
      </c>
      <c r="C155" s="100"/>
      <c r="D155" s="189"/>
      <c r="E155" s="69"/>
      <c r="F155" s="69"/>
    </row>
    <row r="156" spans="1:6" ht="12" customHeight="1">
      <c r="A156" s="85"/>
      <c r="B156" s="72" t="s">
        <v>51</v>
      </c>
      <c r="C156" s="78"/>
      <c r="D156" s="189"/>
      <c r="E156" s="69"/>
      <c r="F156" s="69"/>
    </row>
    <row r="157" spans="1:6" ht="12" customHeight="1">
      <c r="A157" s="85"/>
      <c r="B157" s="7" t="s">
        <v>298</v>
      </c>
      <c r="C157" s="78"/>
      <c r="D157" s="230"/>
      <c r="E157" s="69"/>
      <c r="F157" s="69"/>
    </row>
    <row r="158" spans="1:6" ht="12" customHeight="1">
      <c r="A158" s="85"/>
      <c r="B158" s="86" t="s">
        <v>264</v>
      </c>
      <c r="C158" s="78"/>
      <c r="D158" s="230"/>
      <c r="E158" s="69"/>
      <c r="F158" s="69"/>
    </row>
    <row r="159" spans="1:6" ht="12" customHeight="1">
      <c r="A159" s="85"/>
      <c r="B159" s="10" t="s">
        <v>278</v>
      </c>
      <c r="C159" s="78"/>
      <c r="D159" s="189"/>
      <c r="E159" s="69"/>
      <c r="F159" s="69"/>
    </row>
    <row r="160" spans="1:6" ht="12" customHeight="1">
      <c r="A160" s="85"/>
      <c r="B160" s="10" t="s">
        <v>66</v>
      </c>
      <c r="C160" s="275">
        <v>3500</v>
      </c>
      <c r="D160" s="195"/>
      <c r="E160" s="69"/>
      <c r="F160" s="69"/>
    </row>
    <row r="161" spans="1:6" ht="12" customHeight="1" thickBot="1">
      <c r="A161" s="85"/>
      <c r="B161" s="75" t="s">
        <v>265</v>
      </c>
      <c r="C161" s="78"/>
      <c r="D161" s="30"/>
      <c r="E161" s="69"/>
      <c r="F161" s="69"/>
    </row>
    <row r="162" spans="1:6" ht="12" customHeight="1" thickBot="1">
      <c r="A162" s="81"/>
      <c r="B162" s="58" t="s">
        <v>257</v>
      </c>
      <c r="C162" s="83">
        <f>SUM(C156:C161)</f>
        <v>3500</v>
      </c>
      <c r="D162" s="191"/>
      <c r="E162" s="69"/>
      <c r="F162" s="69"/>
    </row>
    <row r="163" spans="1:6" ht="12.75" thickBot="1">
      <c r="A163" s="146">
        <v>3200</v>
      </c>
      <c r="B163" s="64" t="s">
        <v>78</v>
      </c>
      <c r="C163" s="83">
        <f>SUM(C179+C187+C195+C203+C211+C219+C244+C277+C227+C235+C252+C171+C260+C268)</f>
        <v>2443864</v>
      </c>
      <c r="D163" s="191"/>
      <c r="E163" s="69"/>
      <c r="F163" s="69"/>
    </row>
    <row r="164" spans="1:6" ht="12">
      <c r="A164" s="87">
        <v>3201</v>
      </c>
      <c r="B164" s="576" t="s">
        <v>772</v>
      </c>
      <c r="C164" s="100"/>
      <c r="D164" s="31"/>
      <c r="E164" s="69"/>
      <c r="F164" s="69"/>
    </row>
    <row r="165" spans="1:6" ht="12">
      <c r="A165" s="87"/>
      <c r="B165" s="86" t="s">
        <v>51</v>
      </c>
      <c r="C165" s="47"/>
      <c r="D165" s="5"/>
      <c r="E165" s="69"/>
      <c r="F165" s="69"/>
    </row>
    <row r="166" spans="1:6" ht="12">
      <c r="A166" s="87"/>
      <c r="B166" s="7" t="s">
        <v>298</v>
      </c>
      <c r="C166" s="47"/>
      <c r="D166" s="5"/>
      <c r="E166" s="69"/>
      <c r="F166" s="69"/>
    </row>
    <row r="167" spans="1:6" ht="12">
      <c r="A167" s="87"/>
      <c r="B167" s="86" t="s">
        <v>264</v>
      </c>
      <c r="C167" s="169">
        <v>35000</v>
      </c>
      <c r="D167" s="5"/>
      <c r="E167" s="69"/>
      <c r="F167" s="69"/>
    </row>
    <row r="168" spans="1:6" ht="12">
      <c r="A168" s="87"/>
      <c r="B168" s="186" t="s">
        <v>278</v>
      </c>
      <c r="C168" s="47"/>
      <c r="D168" s="5"/>
      <c r="E168" s="69"/>
      <c r="F168" s="69"/>
    </row>
    <row r="169" spans="1:6" ht="12">
      <c r="A169" s="87"/>
      <c r="B169" s="186" t="s">
        <v>66</v>
      </c>
      <c r="C169" s="47"/>
      <c r="D169" s="5"/>
      <c r="E169" s="69"/>
      <c r="F169" s="69"/>
    </row>
    <row r="170" spans="1:6" ht="12.75" thickBot="1">
      <c r="A170" s="87"/>
      <c r="B170" s="112" t="s">
        <v>265</v>
      </c>
      <c r="C170" s="48"/>
      <c r="D170" s="192"/>
      <c r="E170" s="69"/>
      <c r="F170" s="69"/>
    </row>
    <row r="171" spans="1:6" ht="12.75" thickBot="1">
      <c r="A171" s="53"/>
      <c r="B171" s="58" t="s">
        <v>257</v>
      </c>
      <c r="C171" s="83">
        <f>SUM(C167:C170)</f>
        <v>35000</v>
      </c>
      <c r="D171" s="191"/>
      <c r="E171" s="69"/>
      <c r="F171" s="69"/>
    </row>
    <row r="172" spans="1:6" ht="12">
      <c r="A172" s="15">
        <v>3202</v>
      </c>
      <c r="B172" s="74" t="s">
        <v>266</v>
      </c>
      <c r="C172" s="84"/>
      <c r="D172" s="3" t="s">
        <v>226</v>
      </c>
      <c r="E172" s="69"/>
      <c r="F172" s="69"/>
    </row>
    <row r="173" spans="1:6" ht="12">
      <c r="A173" s="15"/>
      <c r="B173" s="72" t="s">
        <v>51</v>
      </c>
      <c r="C173" s="169">
        <v>8268</v>
      </c>
      <c r="D173" s="5"/>
      <c r="E173" s="69"/>
      <c r="F173" s="69"/>
    </row>
    <row r="174" spans="1:6" ht="12">
      <c r="A174" s="15"/>
      <c r="B174" s="7" t="s">
        <v>298</v>
      </c>
      <c r="C174" s="169">
        <v>2232</v>
      </c>
      <c r="D174" s="230"/>
      <c r="E174" s="69"/>
      <c r="F174" s="69"/>
    </row>
    <row r="175" spans="1:6" ht="12">
      <c r="A175" s="15"/>
      <c r="B175" s="86" t="s">
        <v>264</v>
      </c>
      <c r="C175" s="169">
        <v>2500</v>
      </c>
      <c r="D175" s="230"/>
      <c r="E175" s="69"/>
      <c r="F175" s="69"/>
    </row>
    <row r="176" spans="1:6" ht="12">
      <c r="A176" s="15"/>
      <c r="B176" s="10" t="s">
        <v>278</v>
      </c>
      <c r="C176" s="47"/>
      <c r="D176" s="230"/>
      <c r="E176" s="69"/>
      <c r="F176" s="69"/>
    </row>
    <row r="177" spans="1:6" ht="12">
      <c r="A177" s="15"/>
      <c r="B177" s="10" t="s">
        <v>66</v>
      </c>
      <c r="C177" s="47"/>
      <c r="D177" s="5"/>
      <c r="E177" s="69"/>
      <c r="F177" s="69"/>
    </row>
    <row r="178" spans="1:6" ht="12.75" thickBot="1">
      <c r="A178" s="15"/>
      <c r="B178" s="75" t="s">
        <v>265</v>
      </c>
      <c r="C178" s="48"/>
      <c r="D178" s="192"/>
      <c r="E178" s="69"/>
      <c r="F178" s="69"/>
    </row>
    <row r="179" spans="1:6" ht="12.75" thickBot="1">
      <c r="A179" s="53"/>
      <c r="B179" s="58" t="s">
        <v>257</v>
      </c>
      <c r="C179" s="83">
        <f>SUM(C173:C178)</f>
        <v>13000</v>
      </c>
      <c r="D179" s="191"/>
      <c r="E179" s="69"/>
      <c r="F179" s="69"/>
    </row>
    <row r="180" spans="1:6" ht="12">
      <c r="A180" s="15">
        <v>3203</v>
      </c>
      <c r="B180" s="104" t="s">
        <v>193</v>
      </c>
      <c r="C180" s="90"/>
      <c r="D180" s="4" t="s">
        <v>169</v>
      </c>
      <c r="E180" s="69"/>
      <c r="F180" s="69"/>
    </row>
    <row r="181" spans="1:6" ht="12" customHeight="1">
      <c r="A181" s="71"/>
      <c r="B181" s="72" t="s">
        <v>51</v>
      </c>
      <c r="C181" s="78"/>
      <c r="D181" s="5" t="s">
        <v>170</v>
      </c>
      <c r="E181" s="69"/>
      <c r="F181" s="69"/>
    </row>
    <row r="182" spans="1:6" ht="12" customHeight="1">
      <c r="A182" s="71"/>
      <c r="B182" s="7" t="s">
        <v>298</v>
      </c>
      <c r="C182" s="78"/>
      <c r="D182" s="4"/>
      <c r="E182" s="69"/>
      <c r="F182" s="69"/>
    </row>
    <row r="183" spans="1:6" ht="12" customHeight="1">
      <c r="A183" s="71"/>
      <c r="B183" s="86" t="s">
        <v>264</v>
      </c>
      <c r="C183" s="78">
        <v>30000</v>
      </c>
      <c r="D183" s="4"/>
      <c r="E183" s="69"/>
      <c r="F183" s="69"/>
    </row>
    <row r="184" spans="1:6" ht="12" customHeight="1">
      <c r="A184" s="71"/>
      <c r="B184" s="10" t="s">
        <v>278</v>
      </c>
      <c r="C184" s="78"/>
      <c r="D184" s="4"/>
      <c r="E184" s="69"/>
      <c r="F184" s="69"/>
    </row>
    <row r="185" spans="1:6" ht="12" customHeight="1">
      <c r="A185" s="71"/>
      <c r="B185" s="10" t="s">
        <v>66</v>
      </c>
      <c r="C185" s="78"/>
      <c r="D185" s="5"/>
      <c r="E185" s="69"/>
      <c r="F185" s="69"/>
    </row>
    <row r="186" spans="1:6" ht="12" customHeight="1" thickBot="1">
      <c r="A186" s="71"/>
      <c r="B186" s="75" t="s">
        <v>265</v>
      </c>
      <c r="C186" s="78"/>
      <c r="D186" s="30"/>
      <c r="E186" s="69"/>
      <c r="F186" s="69"/>
    </row>
    <row r="187" spans="1:6" ht="12" customHeight="1" thickBot="1">
      <c r="A187" s="53"/>
      <c r="B187" s="58" t="s">
        <v>257</v>
      </c>
      <c r="C187" s="83">
        <f>SUM(C181:C186)</f>
        <v>30000</v>
      </c>
      <c r="D187" s="191"/>
      <c r="E187" s="69"/>
      <c r="F187" s="69"/>
    </row>
    <row r="188" spans="1:6" ht="12" customHeight="1">
      <c r="A188" s="15">
        <v>3204</v>
      </c>
      <c r="B188" s="104" t="s">
        <v>279</v>
      </c>
      <c r="C188" s="90"/>
      <c r="D188" s="189"/>
      <c r="E188" s="69"/>
      <c r="F188" s="69"/>
    </row>
    <row r="189" spans="1:6" ht="12" customHeight="1">
      <c r="A189" s="71"/>
      <c r="B189" s="72" t="s">
        <v>51</v>
      </c>
      <c r="C189" s="78"/>
      <c r="D189" s="189"/>
      <c r="E189" s="69"/>
      <c r="F189" s="69"/>
    </row>
    <row r="190" spans="1:6" ht="12" customHeight="1">
      <c r="A190" s="71"/>
      <c r="B190" s="7" t="s">
        <v>298</v>
      </c>
      <c r="C190" s="78"/>
      <c r="D190" s="189"/>
      <c r="E190" s="69"/>
      <c r="F190" s="69"/>
    </row>
    <row r="191" spans="1:6" ht="12" customHeight="1">
      <c r="A191" s="71"/>
      <c r="B191" s="86" t="s">
        <v>264</v>
      </c>
      <c r="C191" s="78">
        <v>52249</v>
      </c>
      <c r="D191" s="189"/>
      <c r="E191" s="69"/>
      <c r="F191" s="69"/>
    </row>
    <row r="192" spans="1:6" ht="12" customHeight="1">
      <c r="A192" s="71"/>
      <c r="B192" s="10" t="s">
        <v>278</v>
      </c>
      <c r="C192" s="78"/>
      <c r="D192" s="189"/>
      <c r="E192" s="69"/>
      <c r="F192" s="69"/>
    </row>
    <row r="193" spans="1:6" ht="12" customHeight="1">
      <c r="A193" s="71"/>
      <c r="B193" s="10" t="s">
        <v>66</v>
      </c>
      <c r="C193" s="78"/>
      <c r="D193" s="195"/>
      <c r="E193" s="69"/>
      <c r="F193" s="69"/>
    </row>
    <row r="194" spans="1:6" ht="12" customHeight="1" thickBot="1">
      <c r="A194" s="71"/>
      <c r="B194" s="75" t="s">
        <v>265</v>
      </c>
      <c r="C194" s="78"/>
      <c r="D194" s="30"/>
      <c r="E194" s="69"/>
      <c r="F194" s="69"/>
    </row>
    <row r="195" spans="1:6" ht="12" customHeight="1" thickBot="1">
      <c r="A195" s="53"/>
      <c r="B195" s="58" t="s">
        <v>257</v>
      </c>
      <c r="C195" s="83">
        <f>SUM(C189:C194)</f>
        <v>52249</v>
      </c>
      <c r="D195" s="191"/>
      <c r="E195" s="69"/>
      <c r="F195" s="69"/>
    </row>
    <row r="196" spans="1:6" ht="12" customHeight="1">
      <c r="A196" s="15">
        <v>3205</v>
      </c>
      <c r="B196" s="104" t="s">
        <v>79</v>
      </c>
      <c r="C196" s="90"/>
      <c r="D196" s="4" t="s">
        <v>169</v>
      </c>
      <c r="E196" s="69"/>
      <c r="F196" s="69"/>
    </row>
    <row r="197" spans="1:6" ht="12" customHeight="1">
      <c r="A197" s="71"/>
      <c r="B197" s="72" t="s">
        <v>51</v>
      </c>
      <c r="C197" s="78"/>
      <c r="D197" s="5" t="s">
        <v>170</v>
      </c>
      <c r="E197" s="69"/>
      <c r="F197" s="69"/>
    </row>
    <row r="198" spans="1:6" ht="12" customHeight="1">
      <c r="A198" s="71"/>
      <c r="B198" s="7" t="s">
        <v>298</v>
      </c>
      <c r="C198" s="78"/>
      <c r="D198" s="189"/>
      <c r="E198" s="69"/>
      <c r="F198" s="69"/>
    </row>
    <row r="199" spans="1:6" ht="12" customHeight="1">
      <c r="A199" s="85"/>
      <c r="B199" s="86" t="s">
        <v>264</v>
      </c>
      <c r="C199" s="78">
        <v>20000</v>
      </c>
      <c r="D199" s="189"/>
      <c r="E199" s="69"/>
      <c r="F199" s="69"/>
    </row>
    <row r="200" spans="1:6" ht="12" customHeight="1">
      <c r="A200" s="85"/>
      <c r="B200" s="10" t="s">
        <v>278</v>
      </c>
      <c r="C200" s="78"/>
      <c r="D200" s="55"/>
      <c r="E200" s="69"/>
      <c r="F200" s="69"/>
    </row>
    <row r="201" spans="1:6" ht="12" customHeight="1">
      <c r="A201" s="85"/>
      <c r="B201" s="10" t="s">
        <v>66</v>
      </c>
      <c r="C201" s="78"/>
      <c r="D201" s="195"/>
      <c r="E201" s="69"/>
      <c r="F201" s="69"/>
    </row>
    <row r="202" spans="1:6" ht="12" customHeight="1" thickBot="1">
      <c r="A202" s="85"/>
      <c r="B202" s="75" t="s">
        <v>265</v>
      </c>
      <c r="C202" s="78"/>
      <c r="D202" s="63"/>
      <c r="E202" s="69"/>
      <c r="F202" s="69"/>
    </row>
    <row r="203" spans="1:6" ht="12" customHeight="1" thickBot="1">
      <c r="A203" s="53"/>
      <c r="B203" s="58" t="s">
        <v>257</v>
      </c>
      <c r="C203" s="83">
        <f>SUM(C197:C202)</f>
        <v>20000</v>
      </c>
      <c r="D203" s="196"/>
      <c r="E203" s="69"/>
      <c r="F203" s="69"/>
    </row>
    <row r="204" spans="1:6" ht="12" customHeight="1">
      <c r="A204" s="87">
        <v>3206</v>
      </c>
      <c r="B204" s="104" t="s">
        <v>80</v>
      </c>
      <c r="C204" s="90"/>
      <c r="D204" s="4" t="s">
        <v>169</v>
      </c>
      <c r="E204" s="69"/>
      <c r="F204" s="69"/>
    </row>
    <row r="205" spans="1:6" ht="12" customHeight="1">
      <c r="A205" s="85"/>
      <c r="B205" s="72" t="s">
        <v>51</v>
      </c>
      <c r="C205" s="78"/>
      <c r="D205" s="5" t="s">
        <v>170</v>
      </c>
      <c r="E205" s="69"/>
      <c r="F205" s="69"/>
    </row>
    <row r="206" spans="1:6" ht="12" customHeight="1">
      <c r="A206" s="85"/>
      <c r="B206" s="7" t="s">
        <v>298</v>
      </c>
      <c r="C206" s="78"/>
      <c r="D206" s="189"/>
      <c r="E206" s="69"/>
      <c r="F206" s="69"/>
    </row>
    <row r="207" spans="1:6" ht="12" customHeight="1">
      <c r="A207" s="85"/>
      <c r="B207" s="86" t="s">
        <v>264</v>
      </c>
      <c r="C207" s="78">
        <v>3000</v>
      </c>
      <c r="D207" s="189"/>
      <c r="E207" s="69"/>
      <c r="F207" s="69"/>
    </row>
    <row r="208" spans="1:6" ht="12" customHeight="1">
      <c r="A208" s="71"/>
      <c r="B208" s="10" t="s">
        <v>278</v>
      </c>
      <c r="C208" s="78"/>
      <c r="D208" s="189"/>
      <c r="E208" s="69"/>
      <c r="F208" s="69"/>
    </row>
    <row r="209" spans="1:6" ht="12" customHeight="1">
      <c r="A209" s="71"/>
      <c r="B209" s="10" t="s">
        <v>66</v>
      </c>
      <c r="C209" s="78"/>
      <c r="D209" s="195"/>
      <c r="E209" s="69"/>
      <c r="F209" s="69"/>
    </row>
    <row r="210" spans="1:6" ht="12" customHeight="1" thickBot="1">
      <c r="A210" s="71"/>
      <c r="B210" s="75" t="s">
        <v>265</v>
      </c>
      <c r="C210" s="78"/>
      <c r="D210" s="30"/>
      <c r="E210" s="69"/>
      <c r="F210" s="69"/>
    </row>
    <row r="211" spans="1:6" ht="12" customHeight="1" thickBot="1">
      <c r="A211" s="53"/>
      <c r="B211" s="58" t="s">
        <v>257</v>
      </c>
      <c r="C211" s="83">
        <f>SUM(C205:C210)</f>
        <v>3000</v>
      </c>
      <c r="D211" s="197"/>
      <c r="E211" s="69"/>
      <c r="F211" s="69"/>
    </row>
    <row r="212" spans="1:6" ht="12" customHeight="1">
      <c r="A212" s="87">
        <v>3207</v>
      </c>
      <c r="B212" s="104" t="s">
        <v>275</v>
      </c>
      <c r="C212" s="90"/>
      <c r="D212" s="189"/>
      <c r="E212" s="69"/>
      <c r="F212" s="69"/>
    </row>
    <row r="213" spans="1:6" ht="12" customHeight="1">
      <c r="A213" s="85"/>
      <c r="B213" s="72" t="s">
        <v>51</v>
      </c>
      <c r="C213" s="78"/>
      <c r="D213" s="189"/>
      <c r="E213" s="69"/>
      <c r="F213" s="69"/>
    </row>
    <row r="214" spans="1:6" ht="12" customHeight="1">
      <c r="A214" s="85"/>
      <c r="B214" s="7" t="s">
        <v>298</v>
      </c>
      <c r="C214" s="78"/>
      <c r="D214" s="189"/>
      <c r="E214" s="69"/>
      <c r="F214" s="69"/>
    </row>
    <row r="215" spans="1:6" ht="12" customHeight="1">
      <c r="A215" s="85"/>
      <c r="B215" s="86" t="s">
        <v>264</v>
      </c>
      <c r="C215" s="78">
        <v>22000</v>
      </c>
      <c r="D215" s="189"/>
      <c r="E215" s="69"/>
      <c r="F215" s="69"/>
    </row>
    <row r="216" spans="1:6" ht="12" customHeight="1">
      <c r="A216" s="85"/>
      <c r="B216" s="10" t="s">
        <v>278</v>
      </c>
      <c r="C216" s="78"/>
      <c r="D216" s="189"/>
      <c r="E216" s="69"/>
      <c r="F216" s="69"/>
    </row>
    <row r="217" spans="1:6" ht="12" customHeight="1">
      <c r="A217" s="85"/>
      <c r="B217" s="10" t="s">
        <v>66</v>
      </c>
      <c r="C217" s="78"/>
      <c r="D217" s="195"/>
      <c r="E217" s="69"/>
      <c r="F217" s="69"/>
    </row>
    <row r="218" spans="1:6" ht="12" customHeight="1" thickBot="1">
      <c r="A218" s="85"/>
      <c r="B218" s="75" t="s">
        <v>265</v>
      </c>
      <c r="C218" s="78"/>
      <c r="D218" s="3"/>
      <c r="E218" s="69"/>
      <c r="F218" s="69"/>
    </row>
    <row r="219" spans="1:6" ht="12.75" thickBot="1">
      <c r="A219" s="81"/>
      <c r="B219" s="58" t="s">
        <v>257</v>
      </c>
      <c r="C219" s="83">
        <f>SUM(C213:C218)</f>
        <v>22000</v>
      </c>
      <c r="D219" s="191"/>
      <c r="E219" s="69"/>
      <c r="F219" s="69"/>
    </row>
    <row r="220" spans="1:6" ht="12">
      <c r="A220" s="87">
        <v>3208</v>
      </c>
      <c r="B220" s="104" t="s">
        <v>244</v>
      </c>
      <c r="C220" s="90"/>
      <c r="D220" s="189"/>
      <c r="E220" s="69"/>
      <c r="F220" s="69"/>
    </row>
    <row r="221" spans="1:6" ht="12">
      <c r="A221" s="85"/>
      <c r="B221" s="72" t="s">
        <v>51</v>
      </c>
      <c r="C221" s="78"/>
      <c r="D221" s="189"/>
      <c r="E221" s="69"/>
      <c r="F221" s="69"/>
    </row>
    <row r="222" spans="1:6" ht="12">
      <c r="A222" s="85"/>
      <c r="B222" s="7" t="s">
        <v>298</v>
      </c>
      <c r="C222" s="78"/>
      <c r="D222" s="189"/>
      <c r="E222" s="69"/>
      <c r="F222" s="69"/>
    </row>
    <row r="223" spans="1:6" ht="12">
      <c r="A223" s="85"/>
      <c r="B223" s="86" t="s">
        <v>264</v>
      </c>
      <c r="C223" s="78">
        <v>20500</v>
      </c>
      <c r="D223" s="189"/>
      <c r="E223" s="69"/>
      <c r="F223" s="69"/>
    </row>
    <row r="224" spans="1:6" ht="12">
      <c r="A224" s="85"/>
      <c r="B224" s="10" t="s">
        <v>278</v>
      </c>
      <c r="C224" s="78"/>
      <c r="D224" s="189"/>
      <c r="E224" s="69"/>
      <c r="F224" s="69"/>
    </row>
    <row r="225" spans="1:6" ht="12">
      <c r="A225" s="85"/>
      <c r="B225" s="10" t="s">
        <v>66</v>
      </c>
      <c r="C225" s="78"/>
      <c r="D225" s="195"/>
      <c r="E225" s="69"/>
      <c r="F225" s="69"/>
    </row>
    <row r="226" spans="1:6" ht="12.75" thickBot="1">
      <c r="A226" s="85"/>
      <c r="B226" s="75" t="s">
        <v>265</v>
      </c>
      <c r="C226" s="78"/>
      <c r="D226" s="3"/>
      <c r="E226" s="69"/>
      <c r="F226" s="69"/>
    </row>
    <row r="227" spans="1:6" ht="12.75" thickBot="1">
      <c r="A227" s="81"/>
      <c r="B227" s="58" t="s">
        <v>257</v>
      </c>
      <c r="C227" s="83">
        <f>SUM(C221:C226)</f>
        <v>20500</v>
      </c>
      <c r="D227" s="191"/>
      <c r="E227" s="69"/>
      <c r="F227" s="69"/>
    </row>
    <row r="228" spans="1:6" ht="12">
      <c r="A228" s="15">
        <v>3209</v>
      </c>
      <c r="B228" s="103" t="s">
        <v>224</v>
      </c>
      <c r="C228" s="90"/>
      <c r="D228" s="4"/>
      <c r="E228" s="69"/>
      <c r="F228" s="69"/>
    </row>
    <row r="229" spans="1:6" ht="12">
      <c r="A229" s="15"/>
      <c r="B229" s="86" t="s">
        <v>51</v>
      </c>
      <c r="C229" s="47"/>
      <c r="D229" s="5"/>
      <c r="E229" s="69"/>
      <c r="F229" s="69"/>
    </row>
    <row r="230" spans="1:6" ht="12">
      <c r="A230" s="15"/>
      <c r="B230" s="7" t="s">
        <v>298</v>
      </c>
      <c r="C230" s="47"/>
      <c r="D230" s="230"/>
      <c r="E230" s="69"/>
      <c r="F230" s="69"/>
    </row>
    <row r="231" spans="1:6" ht="12">
      <c r="A231" s="15"/>
      <c r="B231" s="86" t="s">
        <v>264</v>
      </c>
      <c r="C231" s="169">
        <v>4300</v>
      </c>
      <c r="D231" s="230"/>
      <c r="E231" s="69"/>
      <c r="F231" s="69"/>
    </row>
    <row r="232" spans="1:6" ht="12">
      <c r="A232" s="15"/>
      <c r="B232" s="186" t="s">
        <v>278</v>
      </c>
      <c r="C232" s="169">
        <v>700</v>
      </c>
      <c r="D232" s="5"/>
      <c r="E232" s="69"/>
      <c r="F232" s="69"/>
    </row>
    <row r="233" spans="1:6" ht="12">
      <c r="A233" s="15"/>
      <c r="B233" s="186" t="s">
        <v>66</v>
      </c>
      <c r="C233" s="47"/>
      <c r="D233" s="5"/>
      <c r="E233" s="69"/>
      <c r="F233" s="69"/>
    </row>
    <row r="234" spans="1:6" ht="12.75" thickBot="1">
      <c r="A234" s="15"/>
      <c r="B234" s="112" t="s">
        <v>265</v>
      </c>
      <c r="C234" s="48"/>
      <c r="D234" s="192"/>
      <c r="E234" s="69"/>
      <c r="F234" s="69"/>
    </row>
    <row r="235" spans="1:6" ht="12.75" thickBot="1">
      <c r="A235" s="53"/>
      <c r="B235" s="58" t="s">
        <v>257</v>
      </c>
      <c r="C235" s="83">
        <f>SUM(C231:C234)</f>
        <v>5000</v>
      </c>
      <c r="D235" s="191"/>
      <c r="E235" s="69"/>
      <c r="F235" s="69"/>
    </row>
    <row r="236" spans="1:6" ht="12">
      <c r="A236" s="87">
        <v>3210</v>
      </c>
      <c r="B236" s="74" t="s">
        <v>158</v>
      </c>
      <c r="C236" s="100">
        <f>SUM(C244+C252+C260+C268+C276)</f>
        <v>2154975</v>
      </c>
      <c r="D236" s="31"/>
      <c r="E236" s="69"/>
      <c r="F236" s="69"/>
    </row>
    <row r="237" spans="1:6" ht="12">
      <c r="A237" s="87">
        <v>3211</v>
      </c>
      <c r="B237" s="107" t="s">
        <v>159</v>
      </c>
      <c r="C237" s="90"/>
      <c r="D237" s="4"/>
      <c r="E237" s="69"/>
      <c r="F237" s="69"/>
    </row>
    <row r="238" spans="1:6" ht="12">
      <c r="A238" s="87"/>
      <c r="B238" s="86" t="s">
        <v>51</v>
      </c>
      <c r="C238" s="47"/>
      <c r="D238" s="5"/>
      <c r="E238" s="69"/>
      <c r="F238" s="69"/>
    </row>
    <row r="239" spans="1:6" ht="12">
      <c r="A239" s="87"/>
      <c r="B239" s="7" t="s">
        <v>298</v>
      </c>
      <c r="C239" s="47"/>
      <c r="D239" s="5"/>
      <c r="E239" s="69"/>
      <c r="F239" s="69"/>
    </row>
    <row r="240" spans="1:6" ht="12">
      <c r="A240" s="87"/>
      <c r="B240" s="86" t="s">
        <v>264</v>
      </c>
      <c r="C240" s="169">
        <v>159757</v>
      </c>
      <c r="D240" s="5"/>
      <c r="E240" s="69"/>
      <c r="F240" s="69"/>
    </row>
    <row r="241" spans="1:6" ht="12">
      <c r="A241" s="87"/>
      <c r="B241" s="186" t="s">
        <v>278</v>
      </c>
      <c r="C241" s="47"/>
      <c r="D241" s="5"/>
      <c r="E241" s="69"/>
      <c r="F241" s="69"/>
    </row>
    <row r="242" spans="1:6" ht="12">
      <c r="A242" s="87"/>
      <c r="B242" s="186" t="s">
        <v>66</v>
      </c>
      <c r="C242" s="47"/>
      <c r="D242" s="5"/>
      <c r="E242" s="69"/>
      <c r="F242" s="69"/>
    </row>
    <row r="243" spans="1:6" ht="12.75" thickBot="1">
      <c r="A243" s="87"/>
      <c r="B243" s="112" t="s">
        <v>265</v>
      </c>
      <c r="C243" s="48"/>
      <c r="D243" s="192"/>
      <c r="E243" s="69"/>
      <c r="F243" s="69"/>
    </row>
    <row r="244" spans="1:6" ht="12.75" thickBot="1">
      <c r="A244" s="53"/>
      <c r="B244" s="58" t="s">
        <v>257</v>
      </c>
      <c r="C244" s="83">
        <f>SUM(C240:C243)</f>
        <v>159757</v>
      </c>
      <c r="D244" s="191"/>
      <c r="E244" s="69"/>
      <c r="F244" s="69"/>
    </row>
    <row r="245" spans="1:6" ht="12">
      <c r="A245" s="87">
        <v>3212</v>
      </c>
      <c r="B245" s="107" t="s">
        <v>184</v>
      </c>
      <c r="C245" s="90"/>
      <c r="D245" s="4"/>
      <c r="E245" s="69"/>
      <c r="F245" s="69"/>
    </row>
    <row r="246" spans="1:6" ht="12">
      <c r="A246" s="87"/>
      <c r="B246" s="86" t="s">
        <v>51</v>
      </c>
      <c r="C246" s="47"/>
      <c r="D246" s="5"/>
      <c r="E246" s="69"/>
      <c r="F246" s="69"/>
    </row>
    <row r="247" spans="1:6" ht="12">
      <c r="A247" s="87"/>
      <c r="B247" s="7" t="s">
        <v>298</v>
      </c>
      <c r="C247" s="47"/>
      <c r="D247" s="5"/>
      <c r="E247" s="69"/>
      <c r="F247" s="69"/>
    </row>
    <row r="248" spans="1:6" ht="12">
      <c r="A248" s="87"/>
      <c r="B248" s="86" t="s">
        <v>264</v>
      </c>
      <c r="C248" s="169">
        <v>876934</v>
      </c>
      <c r="D248" s="5"/>
      <c r="E248" s="69"/>
      <c r="F248" s="69"/>
    </row>
    <row r="249" spans="1:6" ht="12">
      <c r="A249" s="87"/>
      <c r="B249" s="186" t="s">
        <v>278</v>
      </c>
      <c r="C249" s="47"/>
      <c r="D249" s="5"/>
      <c r="E249" s="69"/>
      <c r="F249" s="69"/>
    </row>
    <row r="250" spans="1:6" ht="12">
      <c r="A250" s="87"/>
      <c r="B250" s="186" t="s">
        <v>66</v>
      </c>
      <c r="C250" s="47"/>
      <c r="D250" s="5"/>
      <c r="E250" s="69"/>
      <c r="F250" s="69"/>
    </row>
    <row r="251" spans="1:6" ht="12.75" thickBot="1">
      <c r="A251" s="87"/>
      <c r="B251" s="112" t="s">
        <v>265</v>
      </c>
      <c r="C251" s="48"/>
      <c r="D251" s="192"/>
      <c r="E251" s="69"/>
      <c r="F251" s="69"/>
    </row>
    <row r="252" spans="1:6" ht="12.75" thickBot="1">
      <c r="A252" s="53"/>
      <c r="B252" s="58" t="s">
        <v>257</v>
      </c>
      <c r="C252" s="83">
        <f>SUM(C248:C251)</f>
        <v>876934</v>
      </c>
      <c r="D252" s="191"/>
      <c r="E252" s="69"/>
      <c r="F252" s="69"/>
    </row>
    <row r="253" spans="1:6" ht="12">
      <c r="A253" s="87">
        <v>3213</v>
      </c>
      <c r="B253" s="103" t="s">
        <v>633</v>
      </c>
      <c r="C253" s="100"/>
      <c r="D253" s="31"/>
      <c r="E253" s="69"/>
      <c r="F253" s="69"/>
    </row>
    <row r="254" spans="1:6" ht="12">
      <c r="A254" s="87"/>
      <c r="B254" s="86" t="s">
        <v>51</v>
      </c>
      <c r="C254" s="47"/>
      <c r="D254" s="5"/>
      <c r="E254" s="69"/>
      <c r="F254" s="69"/>
    </row>
    <row r="255" spans="1:6" ht="12">
      <c r="A255" s="87"/>
      <c r="B255" s="7" t="s">
        <v>298</v>
      </c>
      <c r="C255" s="47"/>
      <c r="D255" s="5"/>
      <c r="E255" s="69"/>
      <c r="F255" s="69"/>
    </row>
    <row r="256" spans="1:6" ht="12">
      <c r="A256" s="87"/>
      <c r="B256" s="86" t="s">
        <v>264</v>
      </c>
      <c r="C256" s="169">
        <v>870442</v>
      </c>
      <c r="D256" s="5"/>
      <c r="E256" s="69"/>
      <c r="F256" s="69"/>
    </row>
    <row r="257" spans="1:6" ht="12">
      <c r="A257" s="87"/>
      <c r="B257" s="186" t="s">
        <v>278</v>
      </c>
      <c r="C257" s="47"/>
      <c r="D257" s="5"/>
      <c r="E257" s="69"/>
      <c r="F257" s="69"/>
    </row>
    <row r="258" spans="1:6" ht="12">
      <c r="A258" s="87"/>
      <c r="B258" s="186" t="s">
        <v>66</v>
      </c>
      <c r="C258" s="47"/>
      <c r="D258" s="5"/>
      <c r="E258" s="69"/>
      <c r="F258" s="69"/>
    </row>
    <row r="259" spans="1:6" ht="12.75" thickBot="1">
      <c r="A259" s="87"/>
      <c r="B259" s="112" t="s">
        <v>265</v>
      </c>
      <c r="C259" s="48"/>
      <c r="D259" s="192"/>
      <c r="E259" s="69"/>
      <c r="F259" s="69"/>
    </row>
    <row r="260" spans="1:6" ht="12.75" thickBot="1">
      <c r="A260" s="53"/>
      <c r="B260" s="58" t="s">
        <v>257</v>
      </c>
      <c r="C260" s="83">
        <f>SUM(C256:C259)</f>
        <v>870442</v>
      </c>
      <c r="D260" s="4"/>
      <c r="E260" s="69"/>
      <c r="F260" s="69"/>
    </row>
    <row r="261" spans="1:6" ht="12">
      <c r="A261" s="87">
        <v>3214</v>
      </c>
      <c r="B261" s="103" t="s">
        <v>675</v>
      </c>
      <c r="C261" s="100"/>
      <c r="D261" s="31"/>
      <c r="E261" s="69"/>
      <c r="F261" s="69"/>
    </row>
    <row r="262" spans="1:6" ht="12">
      <c r="A262" s="87"/>
      <c r="B262" s="86" t="s">
        <v>51</v>
      </c>
      <c r="C262" s="47"/>
      <c r="D262" s="5"/>
      <c r="E262" s="69"/>
      <c r="F262" s="69"/>
    </row>
    <row r="263" spans="1:6" ht="12">
      <c r="A263" s="87"/>
      <c r="B263" s="7" t="s">
        <v>298</v>
      </c>
      <c r="C263" s="47"/>
      <c r="D263" s="5"/>
      <c r="E263" s="69"/>
      <c r="F263" s="69"/>
    </row>
    <row r="264" spans="1:6" ht="12">
      <c r="A264" s="87"/>
      <c r="B264" s="86" t="s">
        <v>264</v>
      </c>
      <c r="C264" s="169">
        <v>112154</v>
      </c>
      <c r="D264" s="5"/>
      <c r="E264" s="69"/>
      <c r="F264" s="69"/>
    </row>
    <row r="265" spans="1:6" ht="12">
      <c r="A265" s="87"/>
      <c r="B265" s="186" t="s">
        <v>278</v>
      </c>
      <c r="C265" s="47"/>
      <c r="D265" s="5"/>
      <c r="E265" s="69"/>
      <c r="F265" s="69"/>
    </row>
    <row r="266" spans="1:6" ht="12">
      <c r="A266" s="87"/>
      <c r="B266" s="186" t="s">
        <v>66</v>
      </c>
      <c r="C266" s="47"/>
      <c r="D266" s="5"/>
      <c r="E266" s="69"/>
      <c r="F266" s="69"/>
    </row>
    <row r="267" spans="1:6" ht="12.75" thickBot="1">
      <c r="A267" s="87"/>
      <c r="B267" s="112" t="s">
        <v>265</v>
      </c>
      <c r="C267" s="48"/>
      <c r="D267" s="192"/>
      <c r="E267" s="69"/>
      <c r="F267" s="69"/>
    </row>
    <row r="268" spans="1:6" ht="12.75" thickBot="1">
      <c r="A268" s="53"/>
      <c r="B268" s="58" t="s">
        <v>257</v>
      </c>
      <c r="C268" s="83">
        <f>SUM(C264:C267)</f>
        <v>112154</v>
      </c>
      <c r="D268" s="4"/>
      <c r="E268" s="69"/>
      <c r="F268" s="69"/>
    </row>
    <row r="269" spans="1:6" ht="12">
      <c r="A269" s="87">
        <v>3215</v>
      </c>
      <c r="B269" s="576" t="s">
        <v>45</v>
      </c>
      <c r="C269" s="100"/>
      <c r="D269" s="31"/>
      <c r="E269" s="69"/>
      <c r="F269" s="69"/>
    </row>
    <row r="270" spans="1:6" ht="12">
      <c r="A270" s="87"/>
      <c r="B270" s="86" t="s">
        <v>51</v>
      </c>
      <c r="C270" s="47"/>
      <c r="D270" s="5"/>
      <c r="E270" s="69"/>
      <c r="F270" s="69"/>
    </row>
    <row r="271" spans="1:6" ht="12">
      <c r="A271" s="87"/>
      <c r="B271" s="7" t="s">
        <v>298</v>
      </c>
      <c r="C271" s="47"/>
      <c r="D271" s="5"/>
      <c r="E271" s="69"/>
      <c r="F271" s="69"/>
    </row>
    <row r="272" spans="1:6" ht="12">
      <c r="A272" s="87"/>
      <c r="B272" s="86" t="s">
        <v>264</v>
      </c>
      <c r="C272" s="169">
        <v>135688</v>
      </c>
      <c r="D272" s="5"/>
      <c r="E272" s="69"/>
      <c r="F272" s="69"/>
    </row>
    <row r="273" spans="1:6" ht="12">
      <c r="A273" s="87"/>
      <c r="B273" s="186" t="s">
        <v>278</v>
      </c>
      <c r="C273" s="47"/>
      <c r="D273" s="5"/>
      <c r="E273" s="69"/>
      <c r="F273" s="69"/>
    </row>
    <row r="274" spans="1:6" ht="12">
      <c r="A274" s="87"/>
      <c r="B274" s="186" t="s">
        <v>66</v>
      </c>
      <c r="C274" s="47"/>
      <c r="D274" s="5"/>
      <c r="E274" s="69"/>
      <c r="F274" s="69"/>
    </row>
    <row r="275" spans="1:6" ht="12.75" thickBot="1">
      <c r="A275" s="87"/>
      <c r="B275" s="112" t="s">
        <v>265</v>
      </c>
      <c r="C275" s="48"/>
      <c r="D275" s="192"/>
      <c r="E275" s="69"/>
      <c r="F275" s="69"/>
    </row>
    <row r="276" spans="1:6" ht="12.75" thickBot="1">
      <c r="A276" s="53"/>
      <c r="B276" s="58" t="s">
        <v>257</v>
      </c>
      <c r="C276" s="83">
        <f>SUM(C272:C275)</f>
        <v>135688</v>
      </c>
      <c r="D276" s="4"/>
      <c r="E276" s="69"/>
      <c r="F276" s="69"/>
    </row>
    <row r="277" spans="1:6" ht="12.75" thickBot="1">
      <c r="A277" s="87">
        <v>3220</v>
      </c>
      <c r="B277" s="58" t="s">
        <v>160</v>
      </c>
      <c r="C277" s="83">
        <f>SUM(C285+C293)</f>
        <v>223828</v>
      </c>
      <c r="D277" s="191"/>
      <c r="E277" s="69"/>
      <c r="F277" s="69"/>
    </row>
    <row r="278" spans="1:6" ht="12">
      <c r="A278" s="87">
        <v>3221</v>
      </c>
      <c r="B278" s="74" t="s">
        <v>199</v>
      </c>
      <c r="C278" s="90"/>
      <c r="D278" s="4"/>
      <c r="E278" s="69"/>
      <c r="F278" s="69"/>
    </row>
    <row r="279" spans="1:6" ht="12">
      <c r="A279" s="87"/>
      <c r="B279" s="72" t="s">
        <v>51</v>
      </c>
      <c r="C279" s="47"/>
      <c r="D279" s="5"/>
      <c r="E279" s="69"/>
      <c r="F279" s="69"/>
    </row>
    <row r="280" spans="1:6" ht="12">
      <c r="A280" s="87"/>
      <c r="B280" s="7" t="s">
        <v>298</v>
      </c>
      <c r="C280" s="47"/>
      <c r="D280" s="5"/>
      <c r="E280" s="69"/>
      <c r="F280" s="69"/>
    </row>
    <row r="281" spans="1:6" ht="12">
      <c r="A281" s="87"/>
      <c r="B281" s="86" t="s">
        <v>264</v>
      </c>
      <c r="C281" s="169">
        <v>19410</v>
      </c>
      <c r="D281" s="5"/>
      <c r="E281" s="69"/>
      <c r="F281" s="69"/>
    </row>
    <row r="282" spans="1:6" ht="12">
      <c r="A282" s="87"/>
      <c r="B282" s="10" t="s">
        <v>278</v>
      </c>
      <c r="C282" s="47"/>
      <c r="D282" s="5"/>
      <c r="E282" s="69"/>
      <c r="F282" s="69"/>
    </row>
    <row r="283" spans="1:6" ht="12">
      <c r="A283" s="87"/>
      <c r="B283" s="10" t="s">
        <v>66</v>
      </c>
      <c r="C283" s="47"/>
      <c r="D283" s="5"/>
      <c r="E283" s="69"/>
      <c r="F283" s="69"/>
    </row>
    <row r="284" spans="1:6" ht="12.75" thickBot="1">
      <c r="A284" s="87"/>
      <c r="B284" s="75" t="s">
        <v>265</v>
      </c>
      <c r="C284" s="48"/>
      <c r="D284" s="192"/>
      <c r="E284" s="69"/>
      <c r="F284" s="69"/>
    </row>
    <row r="285" spans="1:6" ht="12.75" thickBot="1">
      <c r="A285" s="81"/>
      <c r="B285" s="58" t="s">
        <v>257</v>
      </c>
      <c r="C285" s="83">
        <f>SUM(C281:C284)</f>
        <v>19410</v>
      </c>
      <c r="D285" s="191"/>
      <c r="E285" s="69"/>
      <c r="F285" s="69"/>
    </row>
    <row r="286" spans="1:6" ht="12">
      <c r="A286" s="87">
        <v>3222</v>
      </c>
      <c r="B286" s="74" t="s">
        <v>75</v>
      </c>
      <c r="C286" s="100"/>
      <c r="D286" s="31"/>
      <c r="E286" s="69"/>
      <c r="F286" s="69"/>
    </row>
    <row r="287" spans="1:6" ht="12">
      <c r="A287" s="87"/>
      <c r="B287" s="72" t="s">
        <v>51</v>
      </c>
      <c r="C287" s="90"/>
      <c r="D287" s="4"/>
      <c r="E287" s="69"/>
      <c r="F287" s="69"/>
    </row>
    <row r="288" spans="1:6" ht="12">
      <c r="A288" s="87"/>
      <c r="B288" s="7" t="s">
        <v>298</v>
      </c>
      <c r="C288" s="47"/>
      <c r="D288" s="5"/>
      <c r="E288" s="69"/>
      <c r="F288" s="69"/>
    </row>
    <row r="289" spans="1:6" ht="12">
      <c r="A289" s="87"/>
      <c r="B289" s="86" t="s">
        <v>264</v>
      </c>
      <c r="C289" s="169">
        <v>204418</v>
      </c>
      <c r="D289" s="5"/>
      <c r="E289" s="69"/>
      <c r="F289" s="69"/>
    </row>
    <row r="290" spans="1:6" ht="12">
      <c r="A290" s="87"/>
      <c r="B290" s="10" t="s">
        <v>278</v>
      </c>
      <c r="C290" s="47"/>
      <c r="D290" s="5"/>
      <c r="E290" s="69"/>
      <c r="F290" s="69"/>
    </row>
    <row r="291" spans="1:6" ht="12">
      <c r="A291" s="87"/>
      <c r="B291" s="10" t="s">
        <v>66</v>
      </c>
      <c r="C291" s="47"/>
      <c r="D291" s="5"/>
      <c r="E291" s="69"/>
      <c r="F291" s="69"/>
    </row>
    <row r="292" spans="1:6" ht="12.75" thickBot="1">
      <c r="A292" s="87"/>
      <c r="B292" s="75" t="s">
        <v>265</v>
      </c>
      <c r="C292" s="48"/>
      <c r="D292" s="192"/>
      <c r="E292" s="69"/>
      <c r="F292" s="69"/>
    </row>
    <row r="293" spans="1:6" ht="12.75" thickBot="1">
      <c r="A293" s="53"/>
      <c r="B293" s="58" t="s">
        <v>257</v>
      </c>
      <c r="C293" s="83">
        <f>SUM(C289:C292)</f>
        <v>204418</v>
      </c>
      <c r="D293" s="191"/>
      <c r="E293" s="69"/>
      <c r="F293" s="69"/>
    </row>
    <row r="294" spans="1:6" ht="12" customHeight="1" thickBot="1">
      <c r="A294" s="87">
        <v>3300</v>
      </c>
      <c r="B294" s="64" t="s">
        <v>57</v>
      </c>
      <c r="C294" s="83">
        <f>SUM(C302+C311+C320+C329+C338+C347+C356+C365+C374+C383+C392+C401+C410+C419+C428+C436+C444+C452+C460+C468+C476+C484+C492+C500+C508+C516+C524+C532+C540+C548+C556)</f>
        <v>289137</v>
      </c>
      <c r="D294" s="198"/>
      <c r="E294" s="69"/>
      <c r="F294" s="69"/>
    </row>
    <row r="295" spans="1:6" ht="12" customHeight="1">
      <c r="A295" s="87"/>
      <c r="B295" s="109" t="s">
        <v>146</v>
      </c>
      <c r="C295" s="90"/>
      <c r="D295" s="4" t="s">
        <v>226</v>
      </c>
      <c r="E295" s="69"/>
      <c r="F295" s="69"/>
    </row>
    <row r="296" spans="1:6" ht="12" customHeight="1">
      <c r="A296" s="15"/>
      <c r="B296" s="72" t="s">
        <v>51</v>
      </c>
      <c r="C296" s="47"/>
      <c r="D296" s="189"/>
      <c r="E296" s="69"/>
      <c r="F296" s="69"/>
    </row>
    <row r="297" spans="1:6" ht="12" customHeight="1">
      <c r="A297" s="15"/>
      <c r="B297" s="7" t="s">
        <v>298</v>
      </c>
      <c r="C297" s="47"/>
      <c r="D297" s="230"/>
      <c r="E297" s="69"/>
      <c r="F297" s="69"/>
    </row>
    <row r="298" spans="1:6" ht="12" customHeight="1">
      <c r="A298" s="87"/>
      <c r="B298" s="86" t="s">
        <v>264</v>
      </c>
      <c r="C298" s="78"/>
      <c r="D298" s="230"/>
      <c r="E298" s="69"/>
      <c r="F298" s="69"/>
    </row>
    <row r="299" spans="1:6" ht="12" customHeight="1">
      <c r="A299" s="15"/>
      <c r="B299" s="10" t="s">
        <v>278</v>
      </c>
      <c r="C299" s="169">
        <v>7600</v>
      </c>
      <c r="D299" s="195"/>
      <c r="E299" s="69"/>
      <c r="F299" s="69"/>
    </row>
    <row r="300" spans="1:6" ht="12" customHeight="1">
      <c r="A300" s="15"/>
      <c r="B300" s="10" t="s">
        <v>66</v>
      </c>
      <c r="C300" s="47"/>
      <c r="D300" s="5"/>
      <c r="E300" s="69"/>
      <c r="F300" s="69"/>
    </row>
    <row r="301" spans="1:6" ht="12" customHeight="1" thickBot="1">
      <c r="A301" s="15"/>
      <c r="B301" s="75" t="s">
        <v>265</v>
      </c>
      <c r="C301" s="47"/>
      <c r="D301" s="193"/>
      <c r="E301" s="69"/>
      <c r="F301" s="69"/>
    </row>
    <row r="302" spans="1:6" ht="12.75" thickBot="1">
      <c r="A302" s="53"/>
      <c r="B302" s="64" t="s">
        <v>257</v>
      </c>
      <c r="C302" s="83">
        <f>SUM(C296:C301)</f>
        <v>7600</v>
      </c>
      <c r="D302" s="191"/>
      <c r="E302" s="69"/>
      <c r="F302" s="69"/>
    </row>
    <row r="303" spans="1:6" ht="12.75">
      <c r="A303" s="87">
        <v>3303</v>
      </c>
      <c r="B303" s="99" t="s">
        <v>230</v>
      </c>
      <c r="C303" s="90"/>
      <c r="D303" s="199"/>
      <c r="E303" s="69"/>
      <c r="F303" s="69"/>
    </row>
    <row r="304" spans="1:6" ht="12" customHeight="1">
      <c r="A304" s="85"/>
      <c r="B304" s="72" t="s">
        <v>51</v>
      </c>
      <c r="C304" s="78"/>
      <c r="D304" s="194"/>
      <c r="E304" s="69"/>
      <c r="F304" s="69"/>
    </row>
    <row r="305" spans="1:6" ht="12" customHeight="1">
      <c r="A305" s="85"/>
      <c r="B305" s="7" t="s">
        <v>298</v>
      </c>
      <c r="C305" s="78"/>
      <c r="D305" s="194"/>
      <c r="E305" s="69"/>
      <c r="F305" s="69"/>
    </row>
    <row r="306" spans="1:6" ht="12" customHeight="1">
      <c r="A306" s="85"/>
      <c r="B306" s="86" t="s">
        <v>264</v>
      </c>
      <c r="C306" s="78"/>
      <c r="D306" s="194"/>
      <c r="E306" s="69"/>
      <c r="F306" s="69"/>
    </row>
    <row r="307" spans="1:6" ht="12" customHeight="1">
      <c r="A307" s="85"/>
      <c r="B307" s="10" t="s">
        <v>278</v>
      </c>
      <c r="C307" s="275"/>
      <c r="D307" s="194"/>
      <c r="E307" s="69"/>
      <c r="F307" s="69"/>
    </row>
    <row r="308" spans="1:6" ht="12" customHeight="1">
      <c r="A308" s="71"/>
      <c r="B308" s="10" t="s">
        <v>66</v>
      </c>
      <c r="C308" s="78"/>
      <c r="D308" s="200"/>
      <c r="E308" s="69"/>
      <c r="F308" s="69"/>
    </row>
    <row r="309" spans="1:6" ht="12" customHeight="1">
      <c r="A309" s="71"/>
      <c r="B309" s="10" t="s">
        <v>659</v>
      </c>
      <c r="C309" s="78">
        <v>1250</v>
      </c>
      <c r="D309" s="200"/>
      <c r="E309" s="69"/>
      <c r="F309" s="69"/>
    </row>
    <row r="310" spans="1:6" ht="12" customHeight="1" thickBot="1">
      <c r="A310" s="71"/>
      <c r="B310" s="75" t="s">
        <v>265</v>
      </c>
      <c r="C310" s="78"/>
      <c r="D310" s="30"/>
      <c r="E310" s="69"/>
      <c r="F310" s="69"/>
    </row>
    <row r="311" spans="1:6" ht="12" customHeight="1" thickBot="1">
      <c r="A311" s="53"/>
      <c r="B311" s="58" t="s">
        <v>257</v>
      </c>
      <c r="C311" s="83">
        <f>SUM(C304:C310)</f>
        <v>1250</v>
      </c>
      <c r="D311" s="126"/>
      <c r="E311" s="69"/>
      <c r="F311" s="69"/>
    </row>
    <row r="312" spans="1:6" ht="12" customHeight="1">
      <c r="A312" s="15">
        <v>3304</v>
      </c>
      <c r="B312" s="104" t="s">
        <v>231</v>
      </c>
      <c r="C312" s="90"/>
      <c r="D312" s="199"/>
      <c r="E312" s="69"/>
      <c r="F312" s="69"/>
    </row>
    <row r="313" spans="1:6" ht="12" customHeight="1">
      <c r="A313" s="71"/>
      <c r="B313" s="72" t="s">
        <v>51</v>
      </c>
      <c r="C313" s="78"/>
      <c r="D313" s="194"/>
      <c r="E313" s="69"/>
      <c r="F313" s="69"/>
    </row>
    <row r="314" spans="1:6" ht="12" customHeight="1">
      <c r="A314" s="71"/>
      <c r="B314" s="7" t="s">
        <v>298</v>
      </c>
      <c r="C314" s="78"/>
      <c r="D314" s="227"/>
      <c r="E314" s="69"/>
      <c r="F314" s="69"/>
    </row>
    <row r="315" spans="1:6" ht="12" customHeight="1">
      <c r="A315" s="71"/>
      <c r="B315" s="86" t="s">
        <v>264</v>
      </c>
      <c r="C315" s="78"/>
      <c r="D315" s="227"/>
      <c r="E315" s="69"/>
      <c r="F315" s="69"/>
    </row>
    <row r="316" spans="1:6" ht="12" customHeight="1">
      <c r="A316" s="71"/>
      <c r="B316" s="10" t="s">
        <v>278</v>
      </c>
      <c r="C316" s="275"/>
      <c r="D316" s="194"/>
      <c r="E316" s="69"/>
      <c r="F316" s="69"/>
    </row>
    <row r="317" spans="1:6" ht="12" customHeight="1">
      <c r="A317" s="71"/>
      <c r="B317" s="10" t="s">
        <v>66</v>
      </c>
      <c r="C317" s="78"/>
      <c r="D317" s="200"/>
      <c r="E317" s="69"/>
      <c r="F317" s="69"/>
    </row>
    <row r="318" spans="1:6" ht="12" customHeight="1">
      <c r="A318" s="71"/>
      <c r="B318" s="10" t="s">
        <v>659</v>
      </c>
      <c r="C318" s="78">
        <v>3900</v>
      </c>
      <c r="D318" s="200"/>
      <c r="E318" s="69"/>
      <c r="F318" s="69"/>
    </row>
    <row r="319" spans="1:6" ht="12" customHeight="1" thickBot="1">
      <c r="A319" s="71"/>
      <c r="B319" s="75" t="s">
        <v>265</v>
      </c>
      <c r="C319" s="78"/>
      <c r="D319" s="30"/>
      <c r="E319" s="69"/>
      <c r="F319" s="69"/>
    </row>
    <row r="320" spans="1:6" ht="12" customHeight="1" thickBot="1">
      <c r="A320" s="53"/>
      <c r="B320" s="58" t="s">
        <v>257</v>
      </c>
      <c r="C320" s="83">
        <f>SUM(C313:C319)</f>
        <v>3900</v>
      </c>
      <c r="D320" s="126"/>
      <c r="E320" s="69"/>
      <c r="F320" s="69"/>
    </row>
    <row r="321" spans="1:6" ht="12" customHeight="1">
      <c r="A321" s="15">
        <v>3305</v>
      </c>
      <c r="B321" s="104" t="s">
        <v>119</v>
      </c>
      <c r="C321" s="90"/>
      <c r="D321" s="199"/>
      <c r="E321" s="69"/>
      <c r="F321" s="69"/>
    </row>
    <row r="322" spans="1:6" ht="12" customHeight="1">
      <c r="A322" s="71"/>
      <c r="B322" s="72" t="s">
        <v>51</v>
      </c>
      <c r="C322" s="78"/>
      <c r="D322" s="194"/>
      <c r="E322" s="69"/>
      <c r="F322" s="69"/>
    </row>
    <row r="323" spans="1:6" ht="12" customHeight="1">
      <c r="A323" s="71"/>
      <c r="B323" s="7" t="s">
        <v>298</v>
      </c>
      <c r="C323" s="78"/>
      <c r="D323" s="194"/>
      <c r="E323" s="69"/>
      <c r="F323" s="69"/>
    </row>
    <row r="324" spans="1:6" ht="12" customHeight="1">
      <c r="A324" s="71"/>
      <c r="B324" s="86" t="s">
        <v>264</v>
      </c>
      <c r="C324" s="78"/>
      <c r="D324" s="194"/>
      <c r="E324" s="69"/>
      <c r="F324" s="69"/>
    </row>
    <row r="325" spans="1:6" ht="12" customHeight="1">
      <c r="A325" s="71"/>
      <c r="B325" s="10" t="s">
        <v>278</v>
      </c>
      <c r="C325" s="275"/>
      <c r="D325" s="194"/>
      <c r="E325" s="69"/>
      <c r="F325" s="69"/>
    </row>
    <row r="326" spans="1:6" ht="12" customHeight="1">
      <c r="A326" s="71"/>
      <c r="B326" s="10" t="s">
        <v>66</v>
      </c>
      <c r="C326" s="78"/>
      <c r="D326" s="200"/>
      <c r="E326" s="69"/>
      <c r="F326" s="69"/>
    </row>
    <row r="327" spans="1:6" ht="12" customHeight="1">
      <c r="A327" s="71"/>
      <c r="B327" s="10" t="s">
        <v>659</v>
      </c>
      <c r="C327" s="78">
        <v>290</v>
      </c>
      <c r="D327" s="200"/>
      <c r="E327" s="69"/>
      <c r="F327" s="69"/>
    </row>
    <row r="328" spans="1:6" ht="12" customHeight="1" thickBot="1">
      <c r="A328" s="71"/>
      <c r="B328" s="75" t="s">
        <v>265</v>
      </c>
      <c r="C328" s="78"/>
      <c r="D328" s="30"/>
      <c r="E328" s="69"/>
      <c r="F328" s="69"/>
    </row>
    <row r="329" spans="1:6" ht="12" customHeight="1" thickBot="1">
      <c r="A329" s="53"/>
      <c r="B329" s="58" t="s">
        <v>257</v>
      </c>
      <c r="C329" s="83">
        <f>SUM(C322:C328)</f>
        <v>290</v>
      </c>
      <c r="D329" s="191"/>
      <c r="E329" s="69"/>
      <c r="F329" s="69"/>
    </row>
    <row r="330" spans="1:6" ht="12" customHeight="1">
      <c r="A330" s="70">
        <v>3306</v>
      </c>
      <c r="B330" s="99" t="s">
        <v>120</v>
      </c>
      <c r="C330" s="100"/>
      <c r="D330" s="4"/>
      <c r="E330" s="69"/>
      <c r="F330" s="69"/>
    </row>
    <row r="331" spans="1:6" ht="12" customHeight="1">
      <c r="A331" s="71"/>
      <c r="B331" s="72" t="s">
        <v>51</v>
      </c>
      <c r="C331" s="78"/>
      <c r="D331" s="5"/>
      <c r="E331" s="69"/>
      <c r="F331" s="69"/>
    </row>
    <row r="332" spans="1:6" ht="12" customHeight="1">
      <c r="A332" s="71"/>
      <c r="B332" s="7" t="s">
        <v>298</v>
      </c>
      <c r="C332" s="275">
        <v>5050</v>
      </c>
      <c r="D332" s="227"/>
      <c r="E332" s="69"/>
      <c r="F332" s="69"/>
    </row>
    <row r="333" spans="1:6" ht="12" customHeight="1">
      <c r="A333" s="71"/>
      <c r="B333" s="86" t="s">
        <v>264</v>
      </c>
      <c r="C333" s="275"/>
      <c r="D333" s="227"/>
      <c r="E333" s="69"/>
      <c r="F333" s="69"/>
    </row>
    <row r="334" spans="1:6" ht="12" customHeight="1">
      <c r="A334" s="71"/>
      <c r="B334" s="10" t="s">
        <v>278</v>
      </c>
      <c r="C334" s="275"/>
      <c r="D334" s="5"/>
      <c r="E334" s="69"/>
      <c r="F334" s="69"/>
    </row>
    <row r="335" spans="1:6" ht="12" customHeight="1">
      <c r="A335" s="71"/>
      <c r="B335" s="10" t="s">
        <v>66</v>
      </c>
      <c r="C335" s="78"/>
      <c r="D335" s="5"/>
      <c r="E335" s="69"/>
      <c r="F335" s="69"/>
    </row>
    <row r="336" spans="1:6" ht="12" customHeight="1">
      <c r="A336" s="71"/>
      <c r="B336" s="10" t="s">
        <v>659</v>
      </c>
      <c r="C336" s="78">
        <v>18700</v>
      </c>
      <c r="D336" s="5"/>
      <c r="E336" s="69"/>
      <c r="F336" s="69"/>
    </row>
    <row r="337" spans="1:6" ht="12" customHeight="1" thickBot="1">
      <c r="A337" s="71"/>
      <c r="B337" s="75" t="s">
        <v>265</v>
      </c>
      <c r="C337" s="78"/>
      <c r="D337" s="30"/>
      <c r="E337" s="69"/>
      <c r="F337" s="69"/>
    </row>
    <row r="338" spans="1:6" ht="12" customHeight="1" thickBot="1">
      <c r="A338" s="53"/>
      <c r="B338" s="58" t="s">
        <v>257</v>
      </c>
      <c r="C338" s="83">
        <f>SUM(C331:C337)</f>
        <v>23750</v>
      </c>
      <c r="D338" s="191"/>
      <c r="E338" s="69"/>
      <c r="F338" s="69"/>
    </row>
    <row r="339" spans="1:6" ht="12" customHeight="1">
      <c r="A339" s="15">
        <v>3308</v>
      </c>
      <c r="B339" s="99" t="s">
        <v>245</v>
      </c>
      <c r="C339" s="100"/>
      <c r="D339" s="4"/>
      <c r="E339" s="69"/>
      <c r="F339" s="69"/>
    </row>
    <row r="340" spans="1:6" ht="12" customHeight="1">
      <c r="A340" s="15"/>
      <c r="B340" s="72" t="s">
        <v>51</v>
      </c>
      <c r="C340" s="90"/>
      <c r="D340" s="5"/>
      <c r="E340" s="69"/>
      <c r="F340" s="69"/>
    </row>
    <row r="341" spans="1:6" ht="12" customHeight="1">
      <c r="A341" s="15"/>
      <c r="B341" s="7" t="s">
        <v>298</v>
      </c>
      <c r="C341" s="47"/>
      <c r="D341" s="227"/>
      <c r="E341" s="69"/>
      <c r="F341" s="69"/>
    </row>
    <row r="342" spans="1:6" ht="12" customHeight="1">
      <c r="A342" s="15"/>
      <c r="B342" s="86" t="s">
        <v>264</v>
      </c>
      <c r="C342" s="47"/>
      <c r="D342" s="227"/>
      <c r="E342" s="69"/>
      <c r="F342" s="69"/>
    </row>
    <row r="343" spans="1:6" ht="12" customHeight="1">
      <c r="A343" s="15"/>
      <c r="B343" s="10" t="s">
        <v>278</v>
      </c>
      <c r="C343" s="169"/>
      <c r="D343" s="228"/>
      <c r="E343" s="69"/>
      <c r="F343" s="69"/>
    </row>
    <row r="344" spans="1:6" ht="12" customHeight="1">
      <c r="A344" s="15"/>
      <c r="B344" s="10" t="s">
        <v>66</v>
      </c>
      <c r="C344" s="47"/>
      <c r="D344" s="5"/>
      <c r="E344" s="69"/>
      <c r="F344" s="69"/>
    </row>
    <row r="345" spans="1:6" ht="12" customHeight="1">
      <c r="A345" s="15"/>
      <c r="B345" s="10" t="s">
        <v>659</v>
      </c>
      <c r="C345" s="163">
        <v>22000</v>
      </c>
      <c r="D345" s="2"/>
      <c r="E345" s="69"/>
      <c r="F345" s="69"/>
    </row>
    <row r="346" spans="1:6" ht="12" customHeight="1" thickBot="1">
      <c r="A346" s="15"/>
      <c r="B346" s="75" t="s">
        <v>265</v>
      </c>
      <c r="C346" s="48"/>
      <c r="D346" s="192"/>
      <c r="E346" s="69"/>
      <c r="F346" s="69"/>
    </row>
    <row r="347" spans="1:6" ht="12" customHeight="1" thickBot="1">
      <c r="A347" s="53"/>
      <c r="B347" s="58" t="s">
        <v>257</v>
      </c>
      <c r="C347" s="83">
        <f>SUM(C343:C346)</f>
        <v>22000</v>
      </c>
      <c r="D347" s="30"/>
      <c r="E347" s="69"/>
      <c r="F347" s="69"/>
    </row>
    <row r="348" spans="1:6" ht="12" customHeight="1">
      <c r="A348" s="15">
        <v>3309</v>
      </c>
      <c r="B348" s="99" t="s">
        <v>246</v>
      </c>
      <c r="C348" s="90"/>
      <c r="D348" s="189"/>
      <c r="E348" s="69"/>
      <c r="F348" s="69"/>
    </row>
    <row r="349" spans="1:6" ht="12" customHeight="1">
      <c r="A349" s="71"/>
      <c r="B349" s="72" t="s">
        <v>51</v>
      </c>
      <c r="C349" s="78"/>
      <c r="D349" s="189"/>
      <c r="E349" s="69"/>
      <c r="F349" s="69"/>
    </row>
    <row r="350" spans="1:6" ht="12" customHeight="1">
      <c r="A350" s="71"/>
      <c r="B350" s="7" t="s">
        <v>298</v>
      </c>
      <c r="C350" s="78"/>
      <c r="D350" s="189"/>
      <c r="E350" s="69"/>
      <c r="F350" s="69"/>
    </row>
    <row r="351" spans="1:6" ht="12" customHeight="1">
      <c r="A351" s="71"/>
      <c r="B351" s="86" t="s">
        <v>264</v>
      </c>
      <c r="C351" s="78"/>
      <c r="D351" s="189"/>
      <c r="E351" s="69"/>
      <c r="F351" s="69"/>
    </row>
    <row r="352" spans="1:6" ht="12" customHeight="1">
      <c r="A352" s="71"/>
      <c r="B352" s="10" t="s">
        <v>278</v>
      </c>
      <c r="C352" s="275"/>
      <c r="D352" s="189"/>
      <c r="E352" s="69"/>
      <c r="F352" s="69"/>
    </row>
    <row r="353" spans="1:6" ht="12" customHeight="1">
      <c r="A353" s="71"/>
      <c r="B353" s="10" t="s">
        <v>66</v>
      </c>
      <c r="C353" s="78"/>
      <c r="D353" s="195"/>
      <c r="E353" s="69"/>
      <c r="F353" s="69"/>
    </row>
    <row r="354" spans="1:6" ht="12" customHeight="1">
      <c r="A354" s="71"/>
      <c r="B354" s="10" t="s">
        <v>659</v>
      </c>
      <c r="C354" s="78">
        <v>5100</v>
      </c>
      <c r="D354" s="195"/>
      <c r="E354" s="69"/>
      <c r="F354" s="69"/>
    </row>
    <row r="355" spans="1:6" ht="12" customHeight="1" thickBot="1">
      <c r="A355" s="71"/>
      <c r="B355" s="75" t="s">
        <v>265</v>
      </c>
      <c r="C355" s="78"/>
      <c r="D355" s="30"/>
      <c r="E355" s="69"/>
      <c r="F355" s="69"/>
    </row>
    <row r="356" spans="1:6" ht="12.75" customHeight="1" thickBot="1">
      <c r="A356" s="53"/>
      <c r="B356" s="58" t="s">
        <v>257</v>
      </c>
      <c r="C356" s="83">
        <f>SUM(C349:C355)</f>
        <v>5100</v>
      </c>
      <c r="D356" s="191"/>
      <c r="E356" s="69"/>
      <c r="F356" s="69"/>
    </row>
    <row r="357" spans="1:6" ht="12.75" customHeight="1">
      <c r="A357" s="15">
        <v>3310</v>
      </c>
      <c r="B357" s="99" t="s">
        <v>247</v>
      </c>
      <c r="C357" s="90"/>
      <c r="D357" s="189"/>
      <c r="E357" s="69"/>
      <c r="F357" s="69"/>
    </row>
    <row r="358" spans="1:6" ht="12.75" customHeight="1">
      <c r="A358" s="71"/>
      <c r="B358" s="72" t="s">
        <v>51</v>
      </c>
      <c r="C358" s="78"/>
      <c r="D358" s="189"/>
      <c r="E358" s="69"/>
      <c r="F358" s="69"/>
    </row>
    <row r="359" spans="1:6" ht="12.75" customHeight="1">
      <c r="A359" s="71"/>
      <c r="B359" s="7" t="s">
        <v>298</v>
      </c>
      <c r="C359" s="78"/>
      <c r="D359" s="189"/>
      <c r="E359" s="69"/>
      <c r="F359" s="69"/>
    </row>
    <row r="360" spans="1:6" ht="12.75" customHeight="1">
      <c r="A360" s="71"/>
      <c r="B360" s="86" t="s">
        <v>264</v>
      </c>
      <c r="C360" s="78"/>
      <c r="D360" s="189"/>
      <c r="E360" s="69"/>
      <c r="F360" s="69"/>
    </row>
    <row r="361" spans="1:6" ht="12.75" customHeight="1">
      <c r="A361" s="71"/>
      <c r="B361" s="10" t="s">
        <v>278</v>
      </c>
      <c r="C361" s="275"/>
      <c r="D361" s="189"/>
      <c r="E361" s="69"/>
      <c r="F361" s="69"/>
    </row>
    <row r="362" spans="1:6" ht="12.75" customHeight="1">
      <c r="A362" s="71"/>
      <c r="B362" s="10" t="s">
        <v>66</v>
      </c>
      <c r="C362" s="78"/>
      <c r="D362" s="195"/>
      <c r="E362" s="69"/>
      <c r="F362" s="69"/>
    </row>
    <row r="363" spans="1:6" ht="12.75" customHeight="1">
      <c r="A363" s="71"/>
      <c r="B363" s="10" t="s">
        <v>659</v>
      </c>
      <c r="C363" s="78">
        <v>6000</v>
      </c>
      <c r="D363" s="195"/>
      <c r="E363" s="69"/>
      <c r="F363" s="69"/>
    </row>
    <row r="364" spans="1:6" ht="12.75" customHeight="1" thickBot="1">
      <c r="A364" s="71"/>
      <c r="B364" s="75" t="s">
        <v>265</v>
      </c>
      <c r="C364" s="78"/>
      <c r="D364" s="30"/>
      <c r="E364" s="69"/>
      <c r="F364" s="69"/>
    </row>
    <row r="365" spans="1:6" ht="12.75" customHeight="1" thickBot="1">
      <c r="A365" s="53"/>
      <c r="B365" s="58" t="s">
        <v>257</v>
      </c>
      <c r="C365" s="83">
        <f>SUM(C358:C364)</f>
        <v>6000</v>
      </c>
      <c r="D365" s="191"/>
      <c r="E365" s="69"/>
      <c r="F365" s="69"/>
    </row>
    <row r="366" spans="1:6" ht="12" customHeight="1">
      <c r="A366" s="15">
        <v>3311</v>
      </c>
      <c r="B366" s="99" t="s">
        <v>121</v>
      </c>
      <c r="C366" s="90"/>
      <c r="D366" s="189"/>
      <c r="E366" s="69"/>
      <c r="F366" s="69"/>
    </row>
    <row r="367" spans="1:6" ht="12" customHeight="1">
      <c r="A367" s="71"/>
      <c r="B367" s="72" t="s">
        <v>51</v>
      </c>
      <c r="C367" s="78"/>
      <c r="D367" s="189"/>
      <c r="E367" s="69"/>
      <c r="F367" s="69"/>
    </row>
    <row r="368" spans="1:6" ht="12" customHeight="1">
      <c r="A368" s="71"/>
      <c r="B368" s="7" t="s">
        <v>298</v>
      </c>
      <c r="C368" s="78"/>
      <c r="D368" s="189"/>
      <c r="E368" s="69"/>
      <c r="F368" s="69"/>
    </row>
    <row r="369" spans="1:6" ht="12" customHeight="1">
      <c r="A369" s="71"/>
      <c r="B369" s="86" t="s">
        <v>264</v>
      </c>
      <c r="C369" s="78"/>
      <c r="D369" s="189"/>
      <c r="E369" s="69"/>
      <c r="F369" s="69"/>
    </row>
    <row r="370" spans="1:6" ht="12" customHeight="1">
      <c r="A370" s="71"/>
      <c r="B370" s="10" t="s">
        <v>278</v>
      </c>
      <c r="C370" s="275"/>
      <c r="D370" s="189"/>
      <c r="E370" s="69"/>
      <c r="F370" s="69"/>
    </row>
    <row r="371" spans="1:6" ht="12" customHeight="1">
      <c r="A371" s="71"/>
      <c r="B371" s="10" t="s">
        <v>66</v>
      </c>
      <c r="C371" s="78"/>
      <c r="D371" s="195"/>
      <c r="E371" s="69"/>
      <c r="F371" s="69"/>
    </row>
    <row r="372" spans="1:6" ht="12" customHeight="1">
      <c r="A372" s="71"/>
      <c r="B372" s="10" t="s">
        <v>659</v>
      </c>
      <c r="C372" s="78">
        <v>47000</v>
      </c>
      <c r="D372" s="195"/>
      <c r="E372" s="69"/>
      <c r="F372" s="69"/>
    </row>
    <row r="373" spans="1:6" ht="12" customHeight="1" thickBot="1">
      <c r="A373" s="71"/>
      <c r="B373" s="75" t="s">
        <v>265</v>
      </c>
      <c r="C373" s="78"/>
      <c r="D373" s="30"/>
      <c r="E373" s="69"/>
      <c r="F373" s="69"/>
    </row>
    <row r="374" spans="1:6" ht="12.75" thickBot="1">
      <c r="A374" s="53"/>
      <c r="B374" s="58" t="s">
        <v>257</v>
      </c>
      <c r="C374" s="83">
        <f>SUM(C367:C373)</f>
        <v>47000</v>
      </c>
      <c r="D374" s="191"/>
      <c r="E374" s="69"/>
      <c r="F374" s="69"/>
    </row>
    <row r="375" spans="1:6" ht="12">
      <c r="A375" s="70">
        <v>3314</v>
      </c>
      <c r="B375" s="99" t="s">
        <v>122</v>
      </c>
      <c r="C375" s="90"/>
      <c r="D375" s="189"/>
      <c r="E375" s="69"/>
      <c r="F375" s="69"/>
    </row>
    <row r="376" spans="1:6" ht="12" customHeight="1">
      <c r="A376" s="71"/>
      <c r="B376" s="72" t="s">
        <v>51</v>
      </c>
      <c r="C376" s="78"/>
      <c r="D376" s="189"/>
      <c r="E376" s="69"/>
      <c r="F376" s="69"/>
    </row>
    <row r="377" spans="1:6" ht="12" customHeight="1">
      <c r="A377" s="71"/>
      <c r="B377" s="7" t="s">
        <v>298</v>
      </c>
      <c r="C377" s="78"/>
      <c r="D377" s="189"/>
      <c r="E377" s="69"/>
      <c r="F377" s="69"/>
    </row>
    <row r="378" spans="1:6" ht="12" customHeight="1">
      <c r="A378" s="71"/>
      <c r="B378" s="86" t="s">
        <v>264</v>
      </c>
      <c r="C378" s="78"/>
      <c r="D378" s="189"/>
      <c r="E378" s="69"/>
      <c r="F378" s="69"/>
    </row>
    <row r="379" spans="1:6" ht="12" customHeight="1">
      <c r="A379" s="71"/>
      <c r="B379" s="10" t="s">
        <v>278</v>
      </c>
      <c r="C379" s="275"/>
      <c r="D379" s="189"/>
      <c r="E379" s="69"/>
      <c r="F379" s="69"/>
    </row>
    <row r="380" spans="1:6" ht="12" customHeight="1">
      <c r="A380" s="71"/>
      <c r="B380" s="10" t="s">
        <v>66</v>
      </c>
      <c r="C380" s="78"/>
      <c r="D380" s="195"/>
      <c r="E380" s="69"/>
      <c r="F380" s="69"/>
    </row>
    <row r="381" spans="1:6" ht="12" customHeight="1">
      <c r="A381" s="71"/>
      <c r="B381" s="10" t="s">
        <v>659</v>
      </c>
      <c r="C381" s="78">
        <v>25000</v>
      </c>
      <c r="D381" s="195"/>
      <c r="E381" s="69"/>
      <c r="F381" s="69"/>
    </row>
    <row r="382" spans="1:6" ht="12" customHeight="1" thickBot="1">
      <c r="A382" s="71"/>
      <c r="B382" s="75" t="s">
        <v>265</v>
      </c>
      <c r="C382" s="78"/>
      <c r="D382" s="30"/>
      <c r="E382" s="69"/>
      <c r="F382" s="69"/>
    </row>
    <row r="383" spans="1:6" ht="12" customHeight="1" thickBot="1">
      <c r="A383" s="53"/>
      <c r="B383" s="58" t="s">
        <v>257</v>
      </c>
      <c r="C383" s="83">
        <f>SUM(C376:C382)</f>
        <v>25000</v>
      </c>
      <c r="D383" s="191"/>
      <c r="E383" s="69"/>
      <c r="F383" s="69"/>
    </row>
    <row r="384" spans="1:6" ht="12" customHeight="1">
      <c r="A384" s="15">
        <v>3315</v>
      </c>
      <c r="B384" s="104" t="s">
        <v>123</v>
      </c>
      <c r="C384" s="90"/>
      <c r="D384" s="189"/>
      <c r="E384" s="69"/>
      <c r="F384" s="69"/>
    </row>
    <row r="385" spans="1:6" ht="12" customHeight="1">
      <c r="A385" s="71"/>
      <c r="B385" s="72" t="s">
        <v>51</v>
      </c>
      <c r="C385" s="78"/>
      <c r="D385" s="189"/>
      <c r="E385" s="69"/>
      <c r="F385" s="69"/>
    </row>
    <row r="386" spans="1:6" ht="12" customHeight="1">
      <c r="A386" s="71"/>
      <c r="B386" s="7" t="s">
        <v>298</v>
      </c>
      <c r="C386" s="78"/>
      <c r="D386" s="189"/>
      <c r="E386" s="69"/>
      <c r="F386" s="69"/>
    </row>
    <row r="387" spans="1:6" ht="12" customHeight="1">
      <c r="A387" s="71"/>
      <c r="B387" s="86" t="s">
        <v>264</v>
      </c>
      <c r="C387" s="78"/>
      <c r="D387" s="189"/>
      <c r="E387" s="69"/>
      <c r="F387" s="69"/>
    </row>
    <row r="388" spans="1:6" ht="12" customHeight="1">
      <c r="A388" s="71"/>
      <c r="B388" s="10" t="s">
        <v>278</v>
      </c>
      <c r="C388" s="275"/>
      <c r="D388" s="189"/>
      <c r="E388" s="69"/>
      <c r="F388" s="69"/>
    </row>
    <row r="389" spans="1:6" ht="12" customHeight="1">
      <c r="A389" s="71"/>
      <c r="B389" s="10" t="s">
        <v>66</v>
      </c>
      <c r="C389" s="78"/>
      <c r="D389" s="195"/>
      <c r="E389" s="69"/>
      <c r="F389" s="69"/>
    </row>
    <row r="390" spans="1:6" ht="12" customHeight="1">
      <c r="A390" s="71"/>
      <c r="B390" s="10" t="s">
        <v>659</v>
      </c>
      <c r="C390" s="78">
        <v>23000</v>
      </c>
      <c r="D390" s="612"/>
      <c r="E390" s="69"/>
      <c r="F390" s="69"/>
    </row>
    <row r="391" spans="1:6" ht="12" customHeight="1" thickBot="1">
      <c r="A391" s="71"/>
      <c r="B391" s="75" t="s">
        <v>265</v>
      </c>
      <c r="C391" s="78"/>
      <c r="D391" s="192"/>
      <c r="E391" s="69"/>
      <c r="F391" s="69"/>
    </row>
    <row r="392" spans="1:6" ht="12" customHeight="1" thickBot="1">
      <c r="A392" s="53"/>
      <c r="B392" s="58" t="s">
        <v>257</v>
      </c>
      <c r="C392" s="83">
        <f>SUM(C385:C391)</f>
        <v>23000</v>
      </c>
      <c r="D392" s="191"/>
      <c r="E392" s="69"/>
      <c r="F392" s="69"/>
    </row>
    <row r="393" spans="1:6" ht="12" customHeight="1">
      <c r="A393" s="15">
        <v>3318</v>
      </c>
      <c r="B393" s="104" t="s">
        <v>125</v>
      </c>
      <c r="C393" s="90"/>
      <c r="D393" s="189"/>
      <c r="E393" s="69"/>
      <c r="F393" s="69"/>
    </row>
    <row r="394" spans="1:6" ht="12" customHeight="1">
      <c r="A394" s="71"/>
      <c r="B394" s="72" t="s">
        <v>51</v>
      </c>
      <c r="C394" s="78"/>
      <c r="D394" s="189"/>
      <c r="E394" s="69"/>
      <c r="F394" s="69"/>
    </row>
    <row r="395" spans="1:6" ht="12" customHeight="1">
      <c r="A395" s="71"/>
      <c r="B395" s="7" t="s">
        <v>298</v>
      </c>
      <c r="C395" s="78"/>
      <c r="D395" s="189"/>
      <c r="E395" s="69"/>
      <c r="F395" s="69"/>
    </row>
    <row r="396" spans="1:6" ht="12" customHeight="1">
      <c r="A396" s="71"/>
      <c r="B396" s="86" t="s">
        <v>264</v>
      </c>
      <c r="C396" s="78"/>
      <c r="D396" s="189"/>
      <c r="E396" s="69"/>
      <c r="F396" s="69"/>
    </row>
    <row r="397" spans="1:6" ht="12" customHeight="1">
      <c r="A397" s="71"/>
      <c r="B397" s="10" t="s">
        <v>278</v>
      </c>
      <c r="C397" s="275"/>
      <c r="D397" s="189"/>
      <c r="E397" s="69"/>
      <c r="F397" s="69"/>
    </row>
    <row r="398" spans="1:6" ht="12" customHeight="1">
      <c r="A398" s="71"/>
      <c r="B398" s="10" t="s">
        <v>66</v>
      </c>
      <c r="C398" s="78"/>
      <c r="D398" s="195"/>
      <c r="E398" s="69"/>
      <c r="F398" s="69"/>
    </row>
    <row r="399" spans="1:6" ht="12" customHeight="1">
      <c r="A399" s="71"/>
      <c r="B399" s="10" t="s">
        <v>659</v>
      </c>
      <c r="C399" s="78">
        <v>2200</v>
      </c>
      <c r="D399" s="195"/>
      <c r="E399" s="69"/>
      <c r="F399" s="69"/>
    </row>
    <row r="400" spans="1:6" ht="12" customHeight="1" thickBot="1">
      <c r="A400" s="71"/>
      <c r="B400" s="75" t="s">
        <v>265</v>
      </c>
      <c r="C400" s="78"/>
      <c r="D400" s="30"/>
      <c r="E400" s="69"/>
      <c r="F400" s="69"/>
    </row>
    <row r="401" spans="1:6" ht="12" customHeight="1" thickBot="1">
      <c r="A401" s="53"/>
      <c r="B401" s="58" t="s">
        <v>257</v>
      </c>
      <c r="C401" s="83">
        <f>SUM(C394:C400)</f>
        <v>2200</v>
      </c>
      <c r="D401" s="191"/>
      <c r="E401" s="69"/>
      <c r="F401" s="69"/>
    </row>
    <row r="402" spans="1:6" ht="12" customHeight="1">
      <c r="A402" s="15">
        <v>3320</v>
      </c>
      <c r="B402" s="99" t="s">
        <v>185</v>
      </c>
      <c r="C402" s="100"/>
      <c r="D402" s="189"/>
      <c r="E402" s="69"/>
      <c r="F402" s="69"/>
    </row>
    <row r="403" spans="1:6" ht="12" customHeight="1">
      <c r="A403" s="71"/>
      <c r="B403" s="72" t="s">
        <v>51</v>
      </c>
      <c r="C403" s="78"/>
      <c r="D403" s="189"/>
      <c r="E403" s="69"/>
      <c r="F403" s="69"/>
    </row>
    <row r="404" spans="1:6" ht="12" customHeight="1">
      <c r="A404" s="71"/>
      <c r="B404" s="7" t="s">
        <v>298</v>
      </c>
      <c r="C404" s="78"/>
      <c r="D404" s="189"/>
      <c r="E404" s="69"/>
      <c r="F404" s="69"/>
    </row>
    <row r="405" spans="1:6" ht="12" customHeight="1">
      <c r="A405" s="71"/>
      <c r="B405" s="86" t="s">
        <v>264</v>
      </c>
      <c r="C405" s="78"/>
      <c r="D405" s="189"/>
      <c r="E405" s="69"/>
      <c r="F405" s="69"/>
    </row>
    <row r="406" spans="1:6" ht="12" customHeight="1">
      <c r="A406" s="71"/>
      <c r="B406" s="10" t="s">
        <v>278</v>
      </c>
      <c r="C406" s="275"/>
      <c r="D406" s="189"/>
      <c r="E406" s="69"/>
      <c r="F406" s="69"/>
    </row>
    <row r="407" spans="1:6" ht="12" customHeight="1">
      <c r="A407" s="71"/>
      <c r="B407" s="10" t="s">
        <v>66</v>
      </c>
      <c r="C407" s="78"/>
      <c r="D407" s="195"/>
      <c r="E407" s="69"/>
      <c r="F407" s="69"/>
    </row>
    <row r="408" spans="1:6" ht="12" customHeight="1">
      <c r="A408" s="71"/>
      <c r="B408" s="10" t="s">
        <v>659</v>
      </c>
      <c r="C408" s="78">
        <v>920</v>
      </c>
      <c r="D408" s="195"/>
      <c r="E408" s="69"/>
      <c r="F408" s="69"/>
    </row>
    <row r="409" spans="1:6" ht="12" customHeight="1" thickBot="1">
      <c r="A409" s="71"/>
      <c r="B409" s="75" t="s">
        <v>265</v>
      </c>
      <c r="C409" s="78"/>
      <c r="D409" s="30"/>
      <c r="E409" s="69"/>
      <c r="F409" s="69"/>
    </row>
    <row r="410" spans="1:6" ht="12" customHeight="1" thickBot="1">
      <c r="A410" s="53"/>
      <c r="B410" s="58" t="s">
        <v>257</v>
      </c>
      <c r="C410" s="83">
        <f>SUM(C403:C409)</f>
        <v>920</v>
      </c>
      <c r="D410" s="191"/>
      <c r="E410" s="69"/>
      <c r="F410" s="69"/>
    </row>
    <row r="411" spans="1:6" ht="12" customHeight="1">
      <c r="A411" s="15">
        <v>3321</v>
      </c>
      <c r="B411" s="99" t="s">
        <v>288</v>
      </c>
      <c r="C411" s="90"/>
      <c r="D411" s="189"/>
      <c r="E411" s="69"/>
      <c r="F411" s="69"/>
    </row>
    <row r="412" spans="1:6" ht="12" customHeight="1">
      <c r="A412" s="71"/>
      <c r="B412" s="72" t="s">
        <v>51</v>
      </c>
      <c r="C412" s="78"/>
      <c r="D412" s="189"/>
      <c r="E412" s="69"/>
      <c r="F412" s="69"/>
    </row>
    <row r="413" spans="1:6" ht="12" customHeight="1">
      <c r="A413" s="71"/>
      <c r="B413" s="7" t="s">
        <v>298</v>
      </c>
      <c r="C413" s="78"/>
      <c r="D413" s="189"/>
      <c r="E413" s="69"/>
      <c r="F413" s="69"/>
    </row>
    <row r="414" spans="1:6" ht="12" customHeight="1">
      <c r="A414" s="71"/>
      <c r="B414" s="86" t="s">
        <v>264</v>
      </c>
      <c r="C414" s="78"/>
      <c r="D414" s="4" t="s">
        <v>226</v>
      </c>
      <c r="E414" s="69"/>
      <c r="F414" s="69"/>
    </row>
    <row r="415" spans="1:6" ht="12" customHeight="1">
      <c r="A415" s="71"/>
      <c r="B415" s="10" t="s">
        <v>278</v>
      </c>
      <c r="C415" s="78"/>
      <c r="D415" s="189"/>
      <c r="E415" s="69"/>
      <c r="F415" s="69"/>
    </row>
    <row r="416" spans="1:6" ht="12" customHeight="1">
      <c r="A416" s="71"/>
      <c r="B416" s="10" t="s">
        <v>66</v>
      </c>
      <c r="C416" s="78"/>
      <c r="D416" s="195"/>
      <c r="E416" s="69"/>
      <c r="F416" s="69"/>
    </row>
    <row r="417" spans="1:6" ht="12" customHeight="1">
      <c r="A417" s="71"/>
      <c r="B417" s="10" t="s">
        <v>659</v>
      </c>
      <c r="C417" s="78">
        <v>11000</v>
      </c>
      <c r="D417" s="195"/>
      <c r="E417" s="69"/>
      <c r="F417" s="69"/>
    </row>
    <row r="418" spans="1:6" ht="12" customHeight="1" thickBot="1">
      <c r="A418" s="71"/>
      <c r="B418" s="75" t="s">
        <v>265</v>
      </c>
      <c r="C418" s="78"/>
      <c r="D418" s="30"/>
      <c r="E418" s="69"/>
      <c r="F418" s="69"/>
    </row>
    <row r="419" spans="1:6" ht="12" customHeight="1" thickBot="1">
      <c r="A419" s="53"/>
      <c r="B419" s="58" t="s">
        <v>257</v>
      </c>
      <c r="C419" s="83">
        <f>SUM(C412:C418)</f>
        <v>11000</v>
      </c>
      <c r="D419" s="191"/>
      <c r="E419" s="69"/>
      <c r="F419" s="69"/>
    </row>
    <row r="420" spans="1:6" ht="12" customHeight="1">
      <c r="A420" s="15">
        <v>3322</v>
      </c>
      <c r="B420" s="99" t="s">
        <v>126</v>
      </c>
      <c r="C420" s="90"/>
      <c r="D420" s="189"/>
      <c r="E420" s="69"/>
      <c r="F420" s="69"/>
    </row>
    <row r="421" spans="1:6" ht="12" customHeight="1">
      <c r="A421" s="71"/>
      <c r="B421" s="72" t="s">
        <v>51</v>
      </c>
      <c r="C421" s="78"/>
      <c r="D421" s="189"/>
      <c r="E421" s="69"/>
      <c r="F421" s="69"/>
    </row>
    <row r="422" spans="1:6" ht="12" customHeight="1">
      <c r="A422" s="71"/>
      <c r="B422" s="7" t="s">
        <v>298</v>
      </c>
      <c r="C422" s="78"/>
      <c r="D422" s="189"/>
      <c r="E422" s="69"/>
      <c r="F422" s="69"/>
    </row>
    <row r="423" spans="1:6" ht="12" customHeight="1">
      <c r="A423" s="71"/>
      <c r="B423" s="86" t="s">
        <v>264</v>
      </c>
      <c r="C423" s="78"/>
      <c r="D423" s="189"/>
      <c r="E423" s="69"/>
      <c r="F423" s="69"/>
    </row>
    <row r="424" spans="1:6" ht="12" customHeight="1">
      <c r="A424" s="71"/>
      <c r="B424" s="10" t="s">
        <v>278</v>
      </c>
      <c r="C424" s="275"/>
      <c r="D424" s="189"/>
      <c r="E424" s="69"/>
      <c r="F424" s="69"/>
    </row>
    <row r="425" spans="1:6" ht="12" customHeight="1">
      <c r="A425" s="71"/>
      <c r="B425" s="10" t="s">
        <v>66</v>
      </c>
      <c r="C425" s="78"/>
      <c r="D425" s="195"/>
      <c r="E425" s="69"/>
      <c r="F425" s="69"/>
    </row>
    <row r="426" spans="1:6" ht="12" customHeight="1">
      <c r="A426" s="71"/>
      <c r="B426" s="10" t="s">
        <v>659</v>
      </c>
      <c r="C426" s="78">
        <v>6500</v>
      </c>
      <c r="D426" s="195"/>
      <c r="E426" s="69"/>
      <c r="F426" s="69"/>
    </row>
    <row r="427" spans="1:6" ht="12" customHeight="1" thickBot="1">
      <c r="A427" s="71"/>
      <c r="B427" s="75" t="s">
        <v>265</v>
      </c>
      <c r="C427" s="78"/>
      <c r="D427" s="30"/>
      <c r="E427" s="69"/>
      <c r="F427" s="69"/>
    </row>
    <row r="428" spans="1:6" ht="12" customHeight="1" thickBot="1">
      <c r="A428" s="53"/>
      <c r="B428" s="58" t="s">
        <v>257</v>
      </c>
      <c r="C428" s="83">
        <f>SUM(C421:C427)</f>
        <v>6500</v>
      </c>
      <c r="D428" s="191"/>
      <c r="E428" s="69"/>
      <c r="F428" s="69"/>
    </row>
    <row r="429" spans="1:6" ht="12" customHeight="1">
      <c r="A429" s="52">
        <v>3341</v>
      </c>
      <c r="B429" s="107" t="s">
        <v>286</v>
      </c>
      <c r="C429" s="100"/>
      <c r="D429" s="189"/>
      <c r="E429" s="69"/>
      <c r="F429" s="69"/>
    </row>
    <row r="430" spans="1:6" ht="12" customHeight="1">
      <c r="A430" s="15"/>
      <c r="B430" s="72" t="s">
        <v>51</v>
      </c>
      <c r="C430" s="47"/>
      <c r="D430" s="189"/>
      <c r="E430" s="69"/>
      <c r="F430" s="69"/>
    </row>
    <row r="431" spans="1:6" ht="12" customHeight="1">
      <c r="A431" s="15"/>
      <c r="B431" s="7" t="s">
        <v>298</v>
      </c>
      <c r="C431" s="47"/>
      <c r="D431" s="189"/>
      <c r="E431" s="69"/>
      <c r="F431" s="69"/>
    </row>
    <row r="432" spans="1:6" ht="12" customHeight="1">
      <c r="A432" s="87"/>
      <c r="B432" s="86" t="s">
        <v>264</v>
      </c>
      <c r="C432" s="169">
        <v>1042</v>
      </c>
      <c r="D432" s="189"/>
      <c r="E432" s="69"/>
      <c r="F432" s="69"/>
    </row>
    <row r="433" spans="1:6" ht="12" customHeight="1">
      <c r="A433" s="15"/>
      <c r="B433" s="10" t="s">
        <v>210</v>
      </c>
      <c r="C433" s="47"/>
      <c r="D433" s="189"/>
      <c r="E433" s="69"/>
      <c r="F433" s="69"/>
    </row>
    <row r="434" spans="1:6" ht="12" customHeight="1">
      <c r="A434" s="15"/>
      <c r="B434" s="10" t="s">
        <v>66</v>
      </c>
      <c r="C434" s="47"/>
      <c r="D434" s="195"/>
      <c r="E434" s="69"/>
      <c r="F434" s="69"/>
    </row>
    <row r="435" spans="1:6" ht="12" customHeight="1" thickBot="1">
      <c r="A435" s="15"/>
      <c r="B435" s="75" t="s">
        <v>265</v>
      </c>
      <c r="C435" s="105"/>
      <c r="D435" s="30"/>
      <c r="E435" s="69"/>
      <c r="F435" s="69"/>
    </row>
    <row r="436" spans="1:6" ht="12" customHeight="1" thickBot="1">
      <c r="A436" s="81"/>
      <c r="B436" s="58" t="s">
        <v>257</v>
      </c>
      <c r="C436" s="83">
        <f>SUM(C430:C435)</f>
        <v>1042</v>
      </c>
      <c r="D436" s="191"/>
      <c r="E436" s="69"/>
      <c r="F436" s="69"/>
    </row>
    <row r="437" spans="1:6" ht="12" customHeight="1">
      <c r="A437" s="52">
        <v>3342</v>
      </c>
      <c r="B437" s="107" t="s">
        <v>287</v>
      </c>
      <c r="C437" s="100"/>
      <c r="D437" s="189"/>
      <c r="E437" s="69"/>
      <c r="F437" s="69"/>
    </row>
    <row r="438" spans="1:6" ht="12" customHeight="1">
      <c r="A438" s="15"/>
      <c r="B438" s="72" t="s">
        <v>51</v>
      </c>
      <c r="C438" s="47"/>
      <c r="D438" s="189"/>
      <c r="E438" s="69"/>
      <c r="F438" s="69"/>
    </row>
    <row r="439" spans="1:6" ht="12" customHeight="1">
      <c r="A439" s="15"/>
      <c r="B439" s="7" t="s">
        <v>298</v>
      </c>
      <c r="C439" s="47"/>
      <c r="D439" s="189"/>
      <c r="E439" s="69"/>
      <c r="F439" s="69"/>
    </row>
    <row r="440" spans="1:6" ht="12" customHeight="1">
      <c r="A440" s="87"/>
      <c r="B440" s="86" t="s">
        <v>264</v>
      </c>
      <c r="C440" s="169">
        <v>880</v>
      </c>
      <c r="D440" s="189"/>
      <c r="E440" s="69"/>
      <c r="F440" s="69"/>
    </row>
    <row r="441" spans="1:6" ht="12" customHeight="1">
      <c r="A441" s="15"/>
      <c r="B441" s="10" t="s">
        <v>210</v>
      </c>
      <c r="C441" s="47"/>
      <c r="D441" s="189"/>
      <c r="E441" s="69"/>
      <c r="F441" s="69"/>
    </row>
    <row r="442" spans="1:6" ht="12" customHeight="1">
      <c r="A442" s="15"/>
      <c r="B442" s="10" t="s">
        <v>66</v>
      </c>
      <c r="C442" s="47"/>
      <c r="D442" s="195"/>
      <c r="E442" s="69"/>
      <c r="F442" s="69"/>
    </row>
    <row r="443" spans="1:6" ht="12" customHeight="1" thickBot="1">
      <c r="A443" s="15"/>
      <c r="B443" s="75" t="s">
        <v>265</v>
      </c>
      <c r="C443" s="105"/>
      <c r="D443" s="30"/>
      <c r="E443" s="69"/>
      <c r="F443" s="69"/>
    </row>
    <row r="444" spans="1:6" ht="12" customHeight="1" thickBot="1">
      <c r="A444" s="81"/>
      <c r="B444" s="58" t="s">
        <v>257</v>
      </c>
      <c r="C444" s="83">
        <f>SUM(C438:C443)</f>
        <v>880</v>
      </c>
      <c r="D444" s="191"/>
      <c r="E444" s="69"/>
      <c r="F444" s="69"/>
    </row>
    <row r="445" spans="1:6" ht="12" customHeight="1">
      <c r="A445" s="52">
        <v>3343</v>
      </c>
      <c r="B445" s="107" t="s">
        <v>163</v>
      </c>
      <c r="C445" s="100"/>
      <c r="D445" s="189"/>
      <c r="E445" s="69"/>
      <c r="F445" s="69"/>
    </row>
    <row r="446" spans="1:6" ht="12" customHeight="1">
      <c r="A446" s="15"/>
      <c r="B446" s="72" t="s">
        <v>51</v>
      </c>
      <c r="C446" s="47"/>
      <c r="D446" s="189"/>
      <c r="E446" s="69"/>
      <c r="F446" s="69"/>
    </row>
    <row r="447" spans="1:6" ht="12" customHeight="1">
      <c r="A447" s="15"/>
      <c r="B447" s="7" t="s">
        <v>298</v>
      </c>
      <c r="C447" s="47"/>
      <c r="D447" s="189"/>
      <c r="E447" s="69"/>
      <c r="F447" s="69"/>
    </row>
    <row r="448" spans="1:6" ht="12" customHeight="1">
      <c r="A448" s="87"/>
      <c r="B448" s="86" t="s">
        <v>264</v>
      </c>
      <c r="C448" s="169">
        <v>345</v>
      </c>
      <c r="D448" s="189"/>
      <c r="E448" s="69"/>
      <c r="F448" s="69"/>
    </row>
    <row r="449" spans="1:6" ht="12" customHeight="1">
      <c r="A449" s="15"/>
      <c r="B449" s="10" t="s">
        <v>278</v>
      </c>
      <c r="C449" s="47"/>
      <c r="D449" s="189"/>
      <c r="E449" s="69"/>
      <c r="F449" s="69"/>
    </row>
    <row r="450" spans="1:6" ht="12" customHeight="1">
      <c r="A450" s="15"/>
      <c r="B450" s="10" t="s">
        <v>66</v>
      </c>
      <c r="C450" s="47"/>
      <c r="D450" s="195"/>
      <c r="E450" s="69"/>
      <c r="F450" s="69"/>
    </row>
    <row r="451" spans="1:6" ht="12" customHeight="1" thickBot="1">
      <c r="A451" s="15"/>
      <c r="B451" s="75" t="s">
        <v>265</v>
      </c>
      <c r="C451" s="105"/>
      <c r="D451" s="30"/>
      <c r="E451" s="69"/>
      <c r="F451" s="69"/>
    </row>
    <row r="452" spans="1:6" ht="12" customHeight="1" thickBot="1">
      <c r="A452" s="81"/>
      <c r="B452" s="58" t="s">
        <v>257</v>
      </c>
      <c r="C452" s="83">
        <f>SUM(C446:C451)</f>
        <v>345</v>
      </c>
      <c r="D452" s="191"/>
      <c r="E452" s="69"/>
      <c r="F452" s="69"/>
    </row>
    <row r="453" spans="1:6" ht="12" customHeight="1">
      <c r="A453" s="15">
        <v>3344</v>
      </c>
      <c r="B453" s="77" t="s">
        <v>252</v>
      </c>
      <c r="C453" s="84"/>
      <c r="D453" s="189"/>
      <c r="E453" s="69"/>
      <c r="F453" s="69"/>
    </row>
    <row r="454" spans="1:6" ht="12" customHeight="1">
      <c r="A454" s="15"/>
      <c r="B454" s="75" t="s">
        <v>51</v>
      </c>
      <c r="C454" s="47"/>
      <c r="D454" s="189"/>
      <c r="E454" s="69"/>
      <c r="F454" s="69"/>
    </row>
    <row r="455" spans="1:6" ht="12" customHeight="1">
      <c r="A455" s="15"/>
      <c r="B455" s="7" t="s">
        <v>298</v>
      </c>
      <c r="C455" s="47"/>
      <c r="D455" s="189"/>
      <c r="E455" s="69"/>
      <c r="F455" s="69"/>
    </row>
    <row r="456" spans="1:6" ht="12" customHeight="1">
      <c r="A456" s="179"/>
      <c r="B456" s="177" t="s">
        <v>264</v>
      </c>
      <c r="C456" s="169">
        <v>1027</v>
      </c>
      <c r="D456" s="189"/>
      <c r="E456" s="69"/>
      <c r="F456" s="69"/>
    </row>
    <row r="457" spans="1:6" ht="12" customHeight="1">
      <c r="A457" s="179"/>
      <c r="B457" s="10" t="s">
        <v>278</v>
      </c>
      <c r="C457" s="47"/>
      <c r="D457" s="189"/>
      <c r="E457" s="69"/>
      <c r="F457" s="69"/>
    </row>
    <row r="458" spans="1:6" ht="12" customHeight="1">
      <c r="A458" s="15"/>
      <c r="B458" s="7" t="s">
        <v>66</v>
      </c>
      <c r="C458" s="47"/>
      <c r="D458" s="195"/>
      <c r="E458" s="69"/>
      <c r="F458" s="69"/>
    </row>
    <row r="459" spans="1:6" ht="12" customHeight="1" thickBot="1">
      <c r="A459" s="15"/>
      <c r="B459" s="98" t="s">
        <v>265</v>
      </c>
      <c r="C459" s="48"/>
      <c r="D459" s="30"/>
      <c r="E459" s="69"/>
      <c r="F459" s="69"/>
    </row>
    <row r="460" spans="1:6" ht="12" customHeight="1" thickBot="1">
      <c r="A460" s="53"/>
      <c r="B460" s="64" t="s">
        <v>257</v>
      </c>
      <c r="C460" s="106">
        <f>SUM(C454:C459)</f>
        <v>1027</v>
      </c>
      <c r="D460" s="191"/>
      <c r="E460" s="69"/>
      <c r="F460" s="69"/>
    </row>
    <row r="461" spans="1:6" ht="12" customHeight="1">
      <c r="A461" s="15">
        <v>3345</v>
      </c>
      <c r="B461" s="74" t="s">
        <v>164</v>
      </c>
      <c r="C461" s="100"/>
      <c r="D461" s="4"/>
      <c r="E461" s="69"/>
      <c r="F461" s="69"/>
    </row>
    <row r="462" spans="1:6" ht="12" customHeight="1">
      <c r="A462" s="15"/>
      <c r="B462" s="72" t="s">
        <v>51</v>
      </c>
      <c r="C462" s="47"/>
      <c r="D462" s="5"/>
      <c r="E462" s="69"/>
      <c r="F462" s="69"/>
    </row>
    <row r="463" spans="1:6" ht="12" customHeight="1">
      <c r="A463" s="15"/>
      <c r="B463" s="7" t="s">
        <v>298</v>
      </c>
      <c r="C463" s="47"/>
      <c r="D463" s="5"/>
      <c r="E463" s="69"/>
      <c r="F463" s="69"/>
    </row>
    <row r="464" spans="1:6" ht="12" customHeight="1">
      <c r="A464" s="15"/>
      <c r="B464" s="86" t="s">
        <v>264</v>
      </c>
      <c r="C464" s="169">
        <v>300</v>
      </c>
      <c r="D464" s="5"/>
      <c r="E464" s="69"/>
      <c r="F464" s="69"/>
    </row>
    <row r="465" spans="1:6" ht="12" customHeight="1">
      <c r="A465" s="15"/>
      <c r="B465" s="10" t="s">
        <v>278</v>
      </c>
      <c r="C465" s="47"/>
      <c r="D465" s="5"/>
      <c r="E465" s="69"/>
      <c r="F465" s="69"/>
    </row>
    <row r="466" spans="1:6" ht="12" customHeight="1">
      <c r="A466" s="15"/>
      <c r="B466" s="10" t="s">
        <v>66</v>
      </c>
      <c r="C466" s="47"/>
      <c r="D466" s="5"/>
      <c r="E466" s="69"/>
      <c r="F466" s="69"/>
    </row>
    <row r="467" spans="1:6" ht="12" customHeight="1" thickBot="1">
      <c r="A467" s="15"/>
      <c r="B467" s="75" t="s">
        <v>265</v>
      </c>
      <c r="C467" s="48"/>
      <c r="D467" s="30"/>
      <c r="E467" s="69"/>
      <c r="F467" s="69"/>
    </row>
    <row r="468" spans="1:6" ht="12" customHeight="1" thickBot="1">
      <c r="A468" s="53"/>
      <c r="B468" s="58" t="s">
        <v>257</v>
      </c>
      <c r="C468" s="106">
        <f>SUM(C464:C467)</f>
        <v>300</v>
      </c>
      <c r="D468" s="191"/>
      <c r="E468" s="69"/>
      <c r="F468" s="69"/>
    </row>
    <row r="469" spans="1:6" ht="12" customHeight="1">
      <c r="A469" s="15">
        <v>3346</v>
      </c>
      <c r="B469" s="104" t="s">
        <v>60</v>
      </c>
      <c r="C469" s="100"/>
      <c r="D469" s="189"/>
      <c r="E469" s="69"/>
      <c r="F469" s="69"/>
    </row>
    <row r="470" spans="1:6" ht="12" customHeight="1">
      <c r="A470" s="71"/>
      <c r="B470" s="72" t="s">
        <v>51</v>
      </c>
      <c r="C470" s="90"/>
      <c r="D470" s="189"/>
      <c r="E470" s="69"/>
      <c r="F470" s="69"/>
    </row>
    <row r="471" spans="1:6" ht="12" customHeight="1">
      <c r="A471" s="71"/>
      <c r="B471" s="7" t="s">
        <v>298</v>
      </c>
      <c r="C471" s="47"/>
      <c r="D471" s="189"/>
      <c r="E471" s="69"/>
      <c r="F471" s="69"/>
    </row>
    <row r="472" spans="1:6" ht="12" customHeight="1">
      <c r="A472" s="71"/>
      <c r="B472" s="86" t="s">
        <v>264</v>
      </c>
      <c r="C472" s="169">
        <v>3733</v>
      </c>
      <c r="D472" s="189"/>
      <c r="E472" s="69"/>
      <c r="F472" s="69"/>
    </row>
    <row r="473" spans="1:6" ht="12" customHeight="1">
      <c r="A473" s="71"/>
      <c r="B473" s="10" t="s">
        <v>278</v>
      </c>
      <c r="C473" s="47"/>
      <c r="D473" s="189"/>
      <c r="E473" s="69"/>
      <c r="F473" s="69"/>
    </row>
    <row r="474" spans="1:6" ht="12" customHeight="1">
      <c r="A474" s="71"/>
      <c r="B474" s="10" t="s">
        <v>66</v>
      </c>
      <c r="C474" s="47"/>
      <c r="D474" s="195"/>
      <c r="E474" s="69"/>
      <c r="F474" s="69"/>
    </row>
    <row r="475" spans="1:6" ht="12" customHeight="1" thickBot="1">
      <c r="A475" s="71"/>
      <c r="B475" s="75" t="s">
        <v>265</v>
      </c>
      <c r="C475" s="105"/>
      <c r="D475" s="30"/>
      <c r="E475" s="69"/>
      <c r="F475" s="69"/>
    </row>
    <row r="476" spans="1:6" ht="12" customHeight="1" thickBot="1">
      <c r="A476" s="53"/>
      <c r="B476" s="58" t="s">
        <v>257</v>
      </c>
      <c r="C476" s="83">
        <f>SUM(C472:C475)</f>
        <v>3733</v>
      </c>
      <c r="D476" s="191"/>
      <c r="E476" s="69"/>
      <c r="F476" s="69"/>
    </row>
    <row r="477" spans="1:6" ht="12" customHeight="1">
      <c r="A477" s="15">
        <v>3347</v>
      </c>
      <c r="B477" s="104" t="s">
        <v>61</v>
      </c>
      <c r="C477" s="100"/>
      <c r="D477" s="189"/>
      <c r="E477" s="69"/>
      <c r="F477" s="69"/>
    </row>
    <row r="478" spans="1:6" ht="12" customHeight="1">
      <c r="A478" s="71"/>
      <c r="B478" s="72" t="s">
        <v>51</v>
      </c>
      <c r="C478" s="90"/>
      <c r="D478" s="189"/>
      <c r="E478" s="69"/>
      <c r="F478" s="69"/>
    </row>
    <row r="479" spans="1:6" ht="12" customHeight="1">
      <c r="A479" s="71"/>
      <c r="B479" s="7" t="s">
        <v>298</v>
      </c>
      <c r="C479" s="47"/>
      <c r="D479" s="189"/>
      <c r="E479" s="69"/>
      <c r="F479" s="69"/>
    </row>
    <row r="480" spans="1:6" ht="12" customHeight="1">
      <c r="A480" s="71"/>
      <c r="B480" s="86" t="s">
        <v>264</v>
      </c>
      <c r="C480" s="169">
        <v>2000</v>
      </c>
      <c r="D480" s="189"/>
      <c r="E480" s="69"/>
      <c r="F480" s="69"/>
    </row>
    <row r="481" spans="1:6" ht="12" customHeight="1">
      <c r="A481" s="71"/>
      <c r="B481" s="10" t="s">
        <v>278</v>
      </c>
      <c r="C481" s="47"/>
      <c r="D481" s="189"/>
      <c r="E481" s="69"/>
      <c r="F481" s="69"/>
    </row>
    <row r="482" spans="1:6" ht="12" customHeight="1">
      <c r="A482" s="71"/>
      <c r="B482" s="10" t="s">
        <v>66</v>
      </c>
      <c r="C482" s="47"/>
      <c r="D482" s="195"/>
      <c r="E482" s="69"/>
      <c r="F482" s="69"/>
    </row>
    <row r="483" spans="1:6" ht="12" customHeight="1" thickBot="1">
      <c r="A483" s="71"/>
      <c r="B483" s="75" t="s">
        <v>265</v>
      </c>
      <c r="C483" s="105"/>
      <c r="D483" s="30"/>
      <c r="E483" s="69"/>
      <c r="F483" s="69"/>
    </row>
    <row r="484" spans="1:6" ht="12" customHeight="1" thickBot="1">
      <c r="A484" s="53"/>
      <c r="B484" s="58" t="s">
        <v>257</v>
      </c>
      <c r="C484" s="83">
        <f>SUM(C480:C483)</f>
        <v>2000</v>
      </c>
      <c r="D484" s="191"/>
      <c r="E484" s="69"/>
      <c r="F484" s="69"/>
    </row>
    <row r="485" spans="1:6" ht="12" customHeight="1">
      <c r="A485" s="15">
        <v>3348</v>
      </c>
      <c r="B485" s="104" t="s">
        <v>205</v>
      </c>
      <c r="C485" s="100"/>
      <c r="D485" s="189"/>
      <c r="E485" s="69"/>
      <c r="F485" s="69"/>
    </row>
    <row r="486" spans="1:6" ht="12" customHeight="1">
      <c r="A486" s="71"/>
      <c r="B486" s="72" t="s">
        <v>51</v>
      </c>
      <c r="C486" s="90"/>
      <c r="D486" s="189"/>
      <c r="E486" s="69"/>
      <c r="F486" s="69"/>
    </row>
    <row r="487" spans="1:6" ht="12" customHeight="1">
      <c r="A487" s="71"/>
      <c r="B487" s="7" t="s">
        <v>298</v>
      </c>
      <c r="C487" s="47"/>
      <c r="D487" s="189"/>
      <c r="E487" s="69"/>
      <c r="F487" s="69"/>
    </row>
    <row r="488" spans="1:6" ht="12" customHeight="1">
      <c r="A488" s="71"/>
      <c r="B488" s="86" t="s">
        <v>264</v>
      </c>
      <c r="C488" s="169">
        <v>400</v>
      </c>
      <c r="D488" s="189"/>
      <c r="E488" s="69"/>
      <c r="F488" s="69"/>
    </row>
    <row r="489" spans="1:6" ht="12" customHeight="1">
      <c r="A489" s="71"/>
      <c r="B489" s="10" t="s">
        <v>278</v>
      </c>
      <c r="C489" s="47"/>
      <c r="D489" s="189"/>
      <c r="E489" s="69"/>
      <c r="F489" s="69"/>
    </row>
    <row r="490" spans="1:6" ht="12" customHeight="1">
      <c r="A490" s="71"/>
      <c r="B490" s="10" t="s">
        <v>66</v>
      </c>
      <c r="C490" s="47"/>
      <c r="D490" s="195"/>
      <c r="E490" s="69"/>
      <c r="F490" s="69"/>
    </row>
    <row r="491" spans="1:6" ht="12" customHeight="1" thickBot="1">
      <c r="A491" s="71"/>
      <c r="B491" s="75" t="s">
        <v>265</v>
      </c>
      <c r="C491" s="105"/>
      <c r="D491" s="30"/>
      <c r="E491" s="69"/>
      <c r="F491" s="69"/>
    </row>
    <row r="492" spans="1:6" ht="12" customHeight="1" thickBot="1">
      <c r="A492" s="53"/>
      <c r="B492" s="58" t="s">
        <v>257</v>
      </c>
      <c r="C492" s="83">
        <f>SUM(C488:C491)</f>
        <v>400</v>
      </c>
      <c r="D492" s="191"/>
      <c r="E492" s="69"/>
      <c r="F492" s="69"/>
    </row>
    <row r="493" spans="1:6" ht="12" customHeight="1">
      <c r="A493" s="70">
        <v>3350</v>
      </c>
      <c r="B493" s="99" t="s">
        <v>285</v>
      </c>
      <c r="C493" s="90"/>
      <c r="D493" s="189"/>
      <c r="E493" s="69"/>
      <c r="F493" s="69"/>
    </row>
    <row r="494" spans="1:6" ht="12" customHeight="1">
      <c r="A494" s="71"/>
      <c r="B494" s="72" t="s">
        <v>51</v>
      </c>
      <c r="C494" s="78"/>
      <c r="D494" s="189"/>
      <c r="E494" s="69"/>
      <c r="F494" s="69"/>
    </row>
    <row r="495" spans="1:6" ht="12" customHeight="1">
      <c r="A495" s="71"/>
      <c r="B495" s="7" t="s">
        <v>298</v>
      </c>
      <c r="C495" s="78"/>
      <c r="D495" s="189"/>
      <c r="E495" s="69"/>
      <c r="F495" s="69"/>
    </row>
    <row r="496" spans="1:6" ht="12" customHeight="1">
      <c r="A496" s="71"/>
      <c r="B496" s="86" t="s">
        <v>264</v>
      </c>
      <c r="C496" s="275">
        <v>1000</v>
      </c>
      <c r="D496" s="189"/>
      <c r="E496" s="69"/>
      <c r="F496" s="69"/>
    </row>
    <row r="497" spans="1:6" ht="12" customHeight="1">
      <c r="A497" s="71"/>
      <c r="B497" s="10" t="s">
        <v>278</v>
      </c>
      <c r="C497" s="78"/>
      <c r="D497" s="189"/>
      <c r="E497" s="69"/>
      <c r="F497" s="69"/>
    </row>
    <row r="498" spans="1:6" ht="12" customHeight="1">
      <c r="A498" s="71"/>
      <c r="B498" s="10" t="s">
        <v>66</v>
      </c>
      <c r="C498" s="78"/>
      <c r="D498" s="195"/>
      <c r="E498" s="69"/>
      <c r="F498" s="69"/>
    </row>
    <row r="499" spans="1:6" ht="12" customHeight="1" thickBot="1">
      <c r="A499" s="71"/>
      <c r="B499" s="75" t="s">
        <v>265</v>
      </c>
      <c r="C499" s="78"/>
      <c r="D499" s="30"/>
      <c r="E499" s="69"/>
      <c r="F499" s="69"/>
    </row>
    <row r="500" spans="1:6" ht="12.75" thickBot="1">
      <c r="A500" s="53"/>
      <c r="B500" s="58" t="s">
        <v>257</v>
      </c>
      <c r="C500" s="83">
        <f>SUM(C494:C499)</f>
        <v>1000</v>
      </c>
      <c r="D500" s="191"/>
      <c r="E500" s="69"/>
      <c r="F500" s="69"/>
    </row>
    <row r="501" spans="1:6" ht="12">
      <c r="A501" s="15">
        <v>3352</v>
      </c>
      <c r="B501" s="104" t="s">
        <v>65</v>
      </c>
      <c r="C501" s="90"/>
      <c r="D501" s="189"/>
      <c r="E501" s="69"/>
      <c r="F501" s="69"/>
    </row>
    <row r="502" spans="1:6" ht="12">
      <c r="A502" s="71"/>
      <c r="B502" s="72" t="s">
        <v>51</v>
      </c>
      <c r="C502" s="78"/>
      <c r="D502" s="189"/>
      <c r="E502" s="69"/>
      <c r="F502" s="69"/>
    </row>
    <row r="503" spans="1:6" ht="12">
      <c r="A503" s="71"/>
      <c r="B503" s="7" t="s">
        <v>298</v>
      </c>
      <c r="C503" s="78"/>
      <c r="D503" s="189"/>
      <c r="E503" s="69"/>
      <c r="F503" s="69"/>
    </row>
    <row r="504" spans="1:6" ht="12">
      <c r="A504" s="71"/>
      <c r="B504" s="86" t="s">
        <v>264</v>
      </c>
      <c r="C504" s="78"/>
      <c r="D504" s="189"/>
      <c r="E504" s="69"/>
      <c r="F504" s="69"/>
    </row>
    <row r="505" spans="1:6" ht="12">
      <c r="A505" s="71"/>
      <c r="B505" s="10" t="s">
        <v>278</v>
      </c>
      <c r="C505" s="275">
        <v>14500</v>
      </c>
      <c r="D505" s="189"/>
      <c r="E505" s="69"/>
      <c r="F505" s="69"/>
    </row>
    <row r="506" spans="1:6" ht="12">
      <c r="A506" s="71"/>
      <c r="B506" s="10" t="s">
        <v>66</v>
      </c>
      <c r="C506" s="78"/>
      <c r="D506" s="195"/>
      <c r="E506" s="69"/>
      <c r="F506" s="69"/>
    </row>
    <row r="507" spans="1:6" ht="12.75" thickBot="1">
      <c r="A507" s="71"/>
      <c r="B507" s="75" t="s">
        <v>265</v>
      </c>
      <c r="C507" s="78"/>
      <c r="D507" s="30"/>
      <c r="E507" s="69"/>
      <c r="F507" s="69"/>
    </row>
    <row r="508" spans="1:6" ht="12.75" thickBot="1">
      <c r="A508" s="53"/>
      <c r="B508" s="58" t="s">
        <v>257</v>
      </c>
      <c r="C508" s="83">
        <f>SUM(C502:C507)</f>
        <v>14500</v>
      </c>
      <c r="D508" s="191"/>
      <c r="E508" s="69"/>
      <c r="F508" s="69"/>
    </row>
    <row r="509" spans="1:6" ht="12">
      <c r="A509" s="15">
        <v>3353</v>
      </c>
      <c r="B509" s="104" t="s">
        <v>127</v>
      </c>
      <c r="C509" s="90"/>
      <c r="D509" s="189"/>
      <c r="E509" s="69"/>
      <c r="F509" s="69"/>
    </row>
    <row r="510" spans="1:6" ht="12">
      <c r="A510" s="71"/>
      <c r="B510" s="72" t="s">
        <v>51</v>
      </c>
      <c r="C510" s="275">
        <v>3000</v>
      </c>
      <c r="D510" s="189"/>
      <c r="E510" s="69"/>
      <c r="F510" s="69"/>
    </row>
    <row r="511" spans="1:6" ht="12">
      <c r="A511" s="71"/>
      <c r="B511" s="7" t="s">
        <v>298</v>
      </c>
      <c r="C511" s="275">
        <v>810</v>
      </c>
      <c r="D511" s="189"/>
      <c r="E511" s="69"/>
      <c r="F511" s="69"/>
    </row>
    <row r="512" spans="1:6" ht="12">
      <c r="A512" s="71"/>
      <c r="B512" s="86" t="s">
        <v>264</v>
      </c>
      <c r="C512" s="275">
        <v>8190</v>
      </c>
      <c r="D512" s="189"/>
      <c r="E512" s="69"/>
      <c r="F512" s="69"/>
    </row>
    <row r="513" spans="1:6" ht="12">
      <c r="A513" s="71"/>
      <c r="B513" s="10" t="s">
        <v>278</v>
      </c>
      <c r="C513" s="78"/>
      <c r="D513" s="189"/>
      <c r="E513" s="69"/>
      <c r="F513" s="69"/>
    </row>
    <row r="514" spans="1:6" ht="12">
      <c r="A514" s="71"/>
      <c r="B514" s="10" t="s">
        <v>66</v>
      </c>
      <c r="C514" s="78"/>
      <c r="D514" s="195"/>
      <c r="E514" s="69"/>
      <c r="F514" s="69"/>
    </row>
    <row r="515" spans="1:6" ht="12.75" thickBot="1">
      <c r="A515" s="71"/>
      <c r="B515" s="75" t="s">
        <v>265</v>
      </c>
      <c r="C515" s="78"/>
      <c r="D515" s="30"/>
      <c r="E515" s="69"/>
      <c r="F515" s="69"/>
    </row>
    <row r="516" spans="1:6" ht="12.75" thickBot="1">
      <c r="A516" s="53"/>
      <c r="B516" s="58" t="s">
        <v>257</v>
      </c>
      <c r="C516" s="83">
        <f>SUM(C510:C515)</f>
        <v>12000</v>
      </c>
      <c r="D516" s="191"/>
      <c r="E516" s="69"/>
      <c r="F516" s="69"/>
    </row>
    <row r="517" spans="1:6" ht="12">
      <c r="A517" s="15">
        <v>3354</v>
      </c>
      <c r="B517" s="104" t="s">
        <v>124</v>
      </c>
      <c r="C517" s="90"/>
      <c r="D517" s="189"/>
      <c r="E517" s="69"/>
      <c r="F517" s="69"/>
    </row>
    <row r="518" spans="1:6" ht="12">
      <c r="A518" s="71"/>
      <c r="B518" s="72" t="s">
        <v>51</v>
      </c>
      <c r="C518" s="78"/>
      <c r="D518" s="189"/>
      <c r="E518" s="69"/>
      <c r="F518" s="69"/>
    </row>
    <row r="519" spans="1:6" ht="12">
      <c r="A519" s="71"/>
      <c r="B519" s="7" t="s">
        <v>298</v>
      </c>
      <c r="C519" s="78"/>
      <c r="D519" s="189"/>
      <c r="E519" s="69"/>
      <c r="F519" s="69"/>
    </row>
    <row r="520" spans="1:6" ht="12">
      <c r="A520" s="71"/>
      <c r="B520" s="86" t="s">
        <v>264</v>
      </c>
      <c r="C520" s="78"/>
      <c r="D520" s="189"/>
      <c r="E520" s="69"/>
      <c r="F520" s="69"/>
    </row>
    <row r="521" spans="1:6" ht="12">
      <c r="A521" s="71"/>
      <c r="B521" s="10" t="s">
        <v>278</v>
      </c>
      <c r="C521" s="275">
        <v>38000</v>
      </c>
      <c r="D521" s="189"/>
      <c r="E521" s="69"/>
      <c r="F521" s="69"/>
    </row>
    <row r="522" spans="1:6" ht="12">
      <c r="A522" s="71"/>
      <c r="B522" s="10" t="s">
        <v>66</v>
      </c>
      <c r="C522" s="78"/>
      <c r="D522" s="195"/>
      <c r="E522" s="69"/>
      <c r="F522" s="69"/>
    </row>
    <row r="523" spans="1:6" ht="12.75" thickBot="1">
      <c r="A523" s="71"/>
      <c r="B523" s="75" t="s">
        <v>265</v>
      </c>
      <c r="C523" s="78"/>
      <c r="D523" s="30"/>
      <c r="E523" s="69"/>
      <c r="F523" s="69"/>
    </row>
    <row r="524" spans="1:6" ht="12.75" thickBot="1">
      <c r="A524" s="53"/>
      <c r="B524" s="58" t="s">
        <v>257</v>
      </c>
      <c r="C524" s="83">
        <f>SUM(C518:C523)</f>
        <v>38000</v>
      </c>
      <c r="D524" s="191"/>
      <c r="E524" s="69"/>
      <c r="F524" s="69"/>
    </row>
    <row r="525" spans="1:6" ht="12" customHeight="1">
      <c r="A525" s="15">
        <v>3355</v>
      </c>
      <c r="B525" s="99" t="s">
        <v>186</v>
      </c>
      <c r="C525" s="100"/>
      <c r="D525" s="189"/>
      <c r="E525" s="69"/>
      <c r="F525" s="69"/>
    </row>
    <row r="526" spans="1:6" ht="12" customHeight="1">
      <c r="A526" s="71"/>
      <c r="B526" s="72" t="s">
        <v>51</v>
      </c>
      <c r="C526" s="47"/>
      <c r="D526" s="189"/>
      <c r="E526" s="69"/>
      <c r="F526" s="69"/>
    </row>
    <row r="527" spans="1:6" ht="12" customHeight="1">
      <c r="A527" s="71"/>
      <c r="B527" s="7" t="s">
        <v>298</v>
      </c>
      <c r="C527" s="47"/>
      <c r="D527" s="189"/>
      <c r="E527" s="69"/>
      <c r="F527" s="69"/>
    </row>
    <row r="528" spans="1:6" ht="12" customHeight="1">
      <c r="A528" s="71"/>
      <c r="B528" s="86" t="s">
        <v>264</v>
      </c>
      <c r="C528" s="169">
        <v>5000</v>
      </c>
      <c r="D528" s="189"/>
      <c r="E528" s="69"/>
      <c r="F528" s="69"/>
    </row>
    <row r="529" spans="1:6" ht="12" customHeight="1">
      <c r="A529" s="71"/>
      <c r="B529" s="10" t="s">
        <v>278</v>
      </c>
      <c r="C529" s="47"/>
      <c r="D529" s="189"/>
      <c r="E529" s="69"/>
      <c r="F529" s="69"/>
    </row>
    <row r="530" spans="1:6" ht="12" customHeight="1">
      <c r="A530" s="71"/>
      <c r="B530" s="10" t="s">
        <v>66</v>
      </c>
      <c r="C530" s="47"/>
      <c r="D530" s="195"/>
      <c r="E530" s="69"/>
      <c r="F530" s="69"/>
    </row>
    <row r="531" spans="1:6" ht="12" customHeight="1" thickBot="1">
      <c r="A531" s="71"/>
      <c r="B531" s="75" t="s">
        <v>265</v>
      </c>
      <c r="C531" s="48"/>
      <c r="D531" s="30"/>
      <c r="E531" s="69"/>
      <c r="F531" s="69"/>
    </row>
    <row r="532" spans="1:6" ht="12" customHeight="1" thickBot="1">
      <c r="A532" s="53"/>
      <c r="B532" s="58" t="s">
        <v>257</v>
      </c>
      <c r="C532" s="83">
        <f>SUM(C528:C531)</f>
        <v>5000</v>
      </c>
      <c r="D532" s="191"/>
      <c r="E532" s="69"/>
      <c r="F532" s="69"/>
    </row>
    <row r="533" spans="1:6" ht="12" customHeight="1">
      <c r="A533" s="15">
        <v>3356</v>
      </c>
      <c r="B533" s="99" t="s">
        <v>634</v>
      </c>
      <c r="C533" s="100"/>
      <c r="D533" s="189"/>
      <c r="E533" s="69"/>
      <c r="F533" s="69"/>
    </row>
    <row r="534" spans="1:6" ht="12" customHeight="1">
      <c r="A534" s="71"/>
      <c r="B534" s="72" t="s">
        <v>51</v>
      </c>
      <c r="C534" s="169">
        <v>11811</v>
      </c>
      <c r="D534" s="189"/>
      <c r="E534" s="69"/>
      <c r="F534" s="69"/>
    </row>
    <row r="535" spans="1:6" ht="12" customHeight="1">
      <c r="A535" s="71"/>
      <c r="B535" s="7" t="s">
        <v>298</v>
      </c>
      <c r="C535" s="169">
        <v>3189</v>
      </c>
      <c r="D535" s="189"/>
      <c r="E535" s="69"/>
      <c r="F535" s="69"/>
    </row>
    <row r="536" spans="1:6" ht="12" customHeight="1">
      <c r="A536" s="71"/>
      <c r="B536" s="86" t="s">
        <v>264</v>
      </c>
      <c r="C536" s="169"/>
      <c r="D536" s="189"/>
      <c r="E536" s="69"/>
      <c r="F536" s="69"/>
    </row>
    <row r="537" spans="1:6" ht="12" customHeight="1">
      <c r="A537" s="71"/>
      <c r="B537" s="10" t="s">
        <v>278</v>
      </c>
      <c r="C537" s="47"/>
      <c r="D537" s="189"/>
      <c r="E537" s="69"/>
      <c r="F537" s="69"/>
    </row>
    <row r="538" spans="1:6" ht="12" customHeight="1">
      <c r="A538" s="71"/>
      <c r="B538" s="10" t="s">
        <v>66</v>
      </c>
      <c r="C538" s="47"/>
      <c r="D538" s="195"/>
      <c r="E538" s="69"/>
      <c r="F538" s="69"/>
    </row>
    <row r="539" spans="1:6" ht="12" customHeight="1" thickBot="1">
      <c r="A539" s="71"/>
      <c r="B539" s="75" t="s">
        <v>265</v>
      </c>
      <c r="C539" s="48"/>
      <c r="D539" s="30"/>
      <c r="E539" s="69"/>
      <c r="F539" s="69"/>
    </row>
    <row r="540" spans="1:6" ht="12" customHeight="1" thickBot="1">
      <c r="A540" s="53"/>
      <c r="B540" s="58" t="s">
        <v>257</v>
      </c>
      <c r="C540" s="83">
        <f>SUM(C534:C539)</f>
        <v>15000</v>
      </c>
      <c r="D540" s="191"/>
      <c r="E540" s="69"/>
      <c r="F540" s="69"/>
    </row>
    <row r="541" spans="1:6" ht="12" customHeight="1">
      <c r="A541" s="15">
        <v>3357</v>
      </c>
      <c r="B541" s="99" t="s">
        <v>706</v>
      </c>
      <c r="C541" s="100"/>
      <c r="D541" s="189"/>
      <c r="E541" s="69"/>
      <c r="F541" s="69"/>
    </row>
    <row r="542" spans="1:6" ht="12" customHeight="1">
      <c r="A542" s="71"/>
      <c r="B542" s="72" t="s">
        <v>51</v>
      </c>
      <c r="C542" s="169"/>
      <c r="D542" s="189"/>
      <c r="E542" s="69"/>
      <c r="F542" s="69"/>
    </row>
    <row r="543" spans="1:6" ht="12" customHeight="1">
      <c r="A543" s="71"/>
      <c r="B543" s="7" t="s">
        <v>298</v>
      </c>
      <c r="C543" s="169"/>
      <c r="D543" s="189"/>
      <c r="E543" s="69"/>
      <c r="F543" s="69"/>
    </row>
    <row r="544" spans="1:6" ht="12" customHeight="1">
      <c r="A544" s="71"/>
      <c r="B544" s="86" t="s">
        <v>264</v>
      </c>
      <c r="C544" s="169">
        <v>1400</v>
      </c>
      <c r="D544" s="189"/>
      <c r="E544" s="69"/>
      <c r="F544" s="69"/>
    </row>
    <row r="545" spans="1:6" ht="12" customHeight="1">
      <c r="A545" s="71"/>
      <c r="B545" s="10" t="s">
        <v>278</v>
      </c>
      <c r="C545" s="47"/>
      <c r="D545" s="189"/>
      <c r="E545" s="69"/>
      <c r="F545" s="69"/>
    </row>
    <row r="546" spans="1:6" ht="12" customHeight="1">
      <c r="A546" s="71"/>
      <c r="B546" s="10" t="s">
        <v>66</v>
      </c>
      <c r="C546" s="47"/>
      <c r="D546" s="195"/>
      <c r="E546" s="69"/>
      <c r="F546" s="69"/>
    </row>
    <row r="547" spans="1:6" ht="12" customHeight="1" thickBot="1">
      <c r="A547" s="71"/>
      <c r="B547" s="75" t="s">
        <v>265</v>
      </c>
      <c r="C547" s="48"/>
      <c r="D547" s="30"/>
      <c r="E547" s="69"/>
      <c r="F547" s="69"/>
    </row>
    <row r="548" spans="1:6" ht="12" customHeight="1" thickBot="1">
      <c r="A548" s="53"/>
      <c r="B548" s="58" t="s">
        <v>257</v>
      </c>
      <c r="C548" s="83">
        <f>SUM(C542:C547)</f>
        <v>1400</v>
      </c>
      <c r="D548" s="191"/>
      <c r="E548" s="69"/>
      <c r="F548" s="69"/>
    </row>
    <row r="549" spans="1:6" ht="12" customHeight="1">
      <c r="A549" s="15">
        <v>3358</v>
      </c>
      <c r="B549" s="99" t="s">
        <v>708</v>
      </c>
      <c r="C549" s="100"/>
      <c r="D549" s="189"/>
      <c r="E549" s="69"/>
      <c r="F549" s="69"/>
    </row>
    <row r="550" spans="1:6" ht="12" customHeight="1">
      <c r="A550" s="71"/>
      <c r="B550" s="72" t="s">
        <v>51</v>
      </c>
      <c r="C550" s="169"/>
      <c r="D550" s="189"/>
      <c r="E550" s="69"/>
      <c r="F550" s="69"/>
    </row>
    <row r="551" spans="1:6" ht="12" customHeight="1">
      <c r="A551" s="71"/>
      <c r="B551" s="7" t="s">
        <v>298</v>
      </c>
      <c r="C551" s="169"/>
      <c r="D551" s="189"/>
      <c r="E551" s="69"/>
      <c r="F551" s="69"/>
    </row>
    <row r="552" spans="1:6" ht="12" customHeight="1">
      <c r="A552" s="71"/>
      <c r="B552" s="86" t="s">
        <v>264</v>
      </c>
      <c r="C552" s="169">
        <v>7000</v>
      </c>
      <c r="D552" s="189"/>
      <c r="E552" s="69"/>
      <c r="F552" s="69"/>
    </row>
    <row r="553" spans="1:6" ht="12" customHeight="1">
      <c r="A553" s="71"/>
      <c r="B553" s="10" t="s">
        <v>278</v>
      </c>
      <c r="C553" s="47"/>
      <c r="D553" s="189"/>
      <c r="E553" s="69"/>
      <c r="F553" s="69"/>
    </row>
    <row r="554" spans="1:6" ht="12" customHeight="1">
      <c r="A554" s="71"/>
      <c r="B554" s="10" t="s">
        <v>66</v>
      </c>
      <c r="C554" s="47"/>
      <c r="D554" s="195"/>
      <c r="E554" s="69"/>
      <c r="F554" s="69"/>
    </row>
    <row r="555" spans="1:6" ht="12" customHeight="1" thickBot="1">
      <c r="A555" s="71"/>
      <c r="B555" s="75" t="s">
        <v>265</v>
      </c>
      <c r="C555" s="48"/>
      <c r="D555" s="30"/>
      <c r="E555" s="69"/>
      <c r="F555" s="69"/>
    </row>
    <row r="556" spans="1:6" ht="12" customHeight="1" thickBot="1">
      <c r="A556" s="53"/>
      <c r="B556" s="58" t="s">
        <v>257</v>
      </c>
      <c r="C556" s="83">
        <f>SUM(C550:C555)</f>
        <v>7000</v>
      </c>
      <c r="D556" s="191"/>
      <c r="E556" s="69"/>
      <c r="F556" s="69"/>
    </row>
    <row r="557" spans="1:6" ht="12" customHeight="1" thickBot="1">
      <c r="A557" s="70">
        <v>3400</v>
      </c>
      <c r="B557" s="58" t="s">
        <v>155</v>
      </c>
      <c r="C557" s="83">
        <f>SUM(C574+C582+C631)+C566+C590+C598+C606+C615+C623+C639</f>
        <v>89562</v>
      </c>
      <c r="D557" s="191"/>
      <c r="E557" s="69"/>
      <c r="F557" s="69"/>
    </row>
    <row r="558" spans="1:6" ht="12" customHeight="1">
      <c r="A558" s="15">
        <v>3410</v>
      </c>
      <c r="B558" s="109" t="s">
        <v>156</v>
      </c>
      <c r="C558" s="90">
        <f>SUM(C566+C574+C582+C590+C598+C606)</f>
        <v>49100</v>
      </c>
      <c r="D558" s="4"/>
      <c r="E558" s="69"/>
      <c r="F558" s="69"/>
    </row>
    <row r="559" spans="1:6" ht="12" customHeight="1">
      <c r="A559" s="15">
        <v>3411</v>
      </c>
      <c r="B559" s="109" t="s">
        <v>115</v>
      </c>
      <c r="C559" s="90"/>
      <c r="D559" s="189"/>
      <c r="E559" s="69"/>
      <c r="F559" s="69"/>
    </row>
    <row r="560" spans="1:6" ht="12" customHeight="1">
      <c r="A560" s="71"/>
      <c r="B560" s="72" t="s">
        <v>51</v>
      </c>
      <c r="C560" s="78"/>
      <c r="D560" s="189"/>
      <c r="E560" s="69"/>
      <c r="F560" s="69"/>
    </row>
    <row r="561" spans="1:6" ht="12" customHeight="1">
      <c r="A561" s="71"/>
      <c r="B561" s="7" t="s">
        <v>298</v>
      </c>
      <c r="C561" s="78"/>
      <c r="D561" s="189"/>
      <c r="E561" s="69"/>
      <c r="F561" s="69"/>
    </row>
    <row r="562" spans="1:6" ht="12" customHeight="1">
      <c r="A562" s="71"/>
      <c r="B562" s="86" t="s">
        <v>264</v>
      </c>
      <c r="C562" s="78"/>
      <c r="D562" s="189"/>
      <c r="E562" s="69"/>
      <c r="F562" s="69"/>
    </row>
    <row r="563" spans="1:6" ht="12" customHeight="1">
      <c r="A563" s="71"/>
      <c r="B563" s="10" t="s">
        <v>278</v>
      </c>
      <c r="C563" s="275">
        <v>5000</v>
      </c>
      <c r="D563" s="189"/>
      <c r="E563" s="69"/>
      <c r="F563" s="69"/>
    </row>
    <row r="564" spans="1:6" ht="12" customHeight="1">
      <c r="A564" s="71"/>
      <c r="B564" s="10" t="s">
        <v>66</v>
      </c>
      <c r="C564" s="78"/>
      <c r="D564" s="189"/>
      <c r="E564" s="69"/>
      <c r="F564" s="69"/>
    </row>
    <row r="565" spans="1:6" ht="12" customHeight="1" thickBot="1">
      <c r="A565" s="71"/>
      <c r="B565" s="75" t="s">
        <v>265</v>
      </c>
      <c r="C565" s="78"/>
      <c r="D565" s="220"/>
      <c r="E565" s="69"/>
      <c r="F565" s="69"/>
    </row>
    <row r="566" spans="1:6" ht="12" customHeight="1" thickBot="1">
      <c r="A566" s="53"/>
      <c r="B566" s="58" t="s">
        <v>257</v>
      </c>
      <c r="C566" s="83">
        <f>SUM(C560:C565)</f>
        <v>5000</v>
      </c>
      <c r="D566" s="62"/>
      <c r="E566" s="69"/>
      <c r="F566" s="69"/>
    </row>
    <row r="567" spans="1:4" s="51" customFormat="1" ht="12" customHeight="1">
      <c r="A567" s="15">
        <v>3412</v>
      </c>
      <c r="B567" s="99" t="s">
        <v>130</v>
      </c>
      <c r="C567" s="100"/>
      <c r="D567" s="31"/>
    </row>
    <row r="568" spans="1:6" ht="12" customHeight="1">
      <c r="A568" s="71"/>
      <c r="B568" s="72" t="s">
        <v>51</v>
      </c>
      <c r="C568" s="78"/>
      <c r="D568" s="189"/>
      <c r="E568" s="69"/>
      <c r="F568" s="69"/>
    </row>
    <row r="569" spans="1:6" ht="12" customHeight="1">
      <c r="A569" s="71"/>
      <c r="B569" s="7" t="s">
        <v>298</v>
      </c>
      <c r="C569" s="78"/>
      <c r="D569" s="189"/>
      <c r="E569" s="69"/>
      <c r="F569" s="69"/>
    </row>
    <row r="570" spans="1:6" ht="12" customHeight="1">
      <c r="A570" s="71"/>
      <c r="B570" s="86" t="s">
        <v>264</v>
      </c>
      <c r="C570" s="275">
        <v>3500</v>
      </c>
      <c r="D570" s="189"/>
      <c r="E570" s="69"/>
      <c r="F570" s="69"/>
    </row>
    <row r="571" spans="1:6" ht="12" customHeight="1">
      <c r="A571" s="71"/>
      <c r="B571" s="10" t="s">
        <v>278</v>
      </c>
      <c r="C571" s="78"/>
      <c r="D571" s="195"/>
      <c r="E571" s="69"/>
      <c r="F571" s="69"/>
    </row>
    <row r="572" spans="1:6" ht="12" customHeight="1">
      <c r="A572" s="71"/>
      <c r="B572" s="10" t="s">
        <v>66</v>
      </c>
      <c r="C572" s="78"/>
      <c r="D572" s="5"/>
      <c r="E572" s="69"/>
      <c r="F572" s="69"/>
    </row>
    <row r="573" spans="1:6" ht="12" customHeight="1" thickBot="1">
      <c r="A573" s="71"/>
      <c r="B573" s="75" t="s">
        <v>265</v>
      </c>
      <c r="C573" s="78"/>
      <c r="D573" s="192"/>
      <c r="E573" s="69"/>
      <c r="F573" s="69"/>
    </row>
    <row r="574" spans="1:6" ht="12" customHeight="1" thickBot="1">
      <c r="A574" s="53"/>
      <c r="B574" s="58" t="s">
        <v>257</v>
      </c>
      <c r="C574" s="83">
        <f>SUM(C568:C573)</f>
        <v>3500</v>
      </c>
      <c r="D574" s="126"/>
      <c r="E574" s="69"/>
      <c r="F574" s="69"/>
    </row>
    <row r="575" spans="1:6" ht="12" customHeight="1">
      <c r="A575" s="15">
        <v>3413</v>
      </c>
      <c r="B575" s="104" t="s">
        <v>131</v>
      </c>
      <c r="C575" s="90"/>
      <c r="D575" s="31"/>
      <c r="E575" s="69"/>
      <c r="F575" s="69"/>
    </row>
    <row r="576" spans="1:6" ht="12" customHeight="1">
      <c r="A576" s="71"/>
      <c r="B576" s="72" t="s">
        <v>51</v>
      </c>
      <c r="C576" s="78"/>
      <c r="D576" s="189"/>
      <c r="E576" s="69"/>
      <c r="F576" s="69"/>
    </row>
    <row r="577" spans="1:6" ht="12" customHeight="1">
      <c r="A577" s="71"/>
      <c r="B577" s="7" t="s">
        <v>298</v>
      </c>
      <c r="C577" s="78"/>
      <c r="D577" s="189"/>
      <c r="E577" s="69"/>
      <c r="F577" s="69"/>
    </row>
    <row r="578" spans="1:6" ht="12" customHeight="1">
      <c r="A578" s="71"/>
      <c r="B578" s="86" t="s">
        <v>264</v>
      </c>
      <c r="C578" s="275">
        <v>11000</v>
      </c>
      <c r="D578" s="189"/>
      <c r="E578" s="69"/>
      <c r="F578" s="69"/>
    </row>
    <row r="579" spans="1:6" ht="12" customHeight="1">
      <c r="A579" s="71"/>
      <c r="B579" s="10" t="s">
        <v>278</v>
      </c>
      <c r="C579" s="78"/>
      <c r="D579" s="189"/>
      <c r="E579" s="69"/>
      <c r="F579" s="69"/>
    </row>
    <row r="580" spans="1:6" ht="12" customHeight="1">
      <c r="A580" s="71"/>
      <c r="B580" s="10" t="s">
        <v>66</v>
      </c>
      <c r="C580" s="78"/>
      <c r="D580" s="195"/>
      <c r="E580" s="69"/>
      <c r="F580" s="69"/>
    </row>
    <row r="581" spans="1:6" ht="12" customHeight="1" thickBot="1">
      <c r="A581" s="71"/>
      <c r="B581" s="75" t="s">
        <v>265</v>
      </c>
      <c r="C581" s="78"/>
      <c r="D581" s="30"/>
      <c r="E581" s="69"/>
      <c r="F581" s="69"/>
    </row>
    <row r="582" spans="1:6" ht="12" customHeight="1" thickBot="1">
      <c r="A582" s="53"/>
      <c r="B582" s="58" t="s">
        <v>257</v>
      </c>
      <c r="C582" s="83">
        <f>SUM(C576:C581)</f>
        <v>11000</v>
      </c>
      <c r="D582" s="126"/>
      <c r="E582" s="69"/>
      <c r="F582" s="69"/>
    </row>
    <row r="583" spans="1:6" ht="12" customHeight="1">
      <c r="A583" s="15">
        <v>3414</v>
      </c>
      <c r="B583" s="104" t="s">
        <v>194</v>
      </c>
      <c r="C583" s="90"/>
      <c r="D583" s="31"/>
      <c r="E583" s="69"/>
      <c r="F583" s="69"/>
    </row>
    <row r="584" spans="1:6" ht="12" customHeight="1">
      <c r="A584" s="71"/>
      <c r="B584" s="72" t="s">
        <v>51</v>
      </c>
      <c r="C584" s="78"/>
      <c r="D584" s="189"/>
      <c r="E584" s="69"/>
      <c r="F584" s="69"/>
    </row>
    <row r="585" spans="1:6" ht="12" customHeight="1">
      <c r="A585" s="71"/>
      <c r="B585" s="7" t="s">
        <v>298</v>
      </c>
      <c r="C585" s="78"/>
      <c r="D585" s="189"/>
      <c r="E585" s="69"/>
      <c r="F585" s="69"/>
    </row>
    <row r="586" spans="1:6" ht="12" customHeight="1">
      <c r="A586" s="71"/>
      <c r="B586" s="86" t="s">
        <v>264</v>
      </c>
      <c r="C586" s="78"/>
      <c r="D586" s="189"/>
      <c r="E586" s="69"/>
      <c r="F586" s="69"/>
    </row>
    <row r="587" spans="1:6" ht="12" customHeight="1">
      <c r="A587" s="71"/>
      <c r="B587" s="10" t="s">
        <v>278</v>
      </c>
      <c r="C587" s="275">
        <v>7000</v>
      </c>
      <c r="D587" s="189"/>
      <c r="E587" s="69"/>
      <c r="F587" s="69"/>
    </row>
    <row r="588" spans="1:6" ht="12" customHeight="1">
      <c r="A588" s="71"/>
      <c r="B588" s="10" t="s">
        <v>66</v>
      </c>
      <c r="C588" s="78"/>
      <c r="D588" s="195"/>
      <c r="E588" s="69"/>
      <c r="F588" s="69"/>
    </row>
    <row r="589" spans="1:6" ht="12" customHeight="1" thickBot="1">
      <c r="A589" s="71"/>
      <c r="B589" s="75" t="s">
        <v>265</v>
      </c>
      <c r="C589" s="78"/>
      <c r="D589" s="30"/>
      <c r="E589" s="69"/>
      <c r="F589" s="69"/>
    </row>
    <row r="590" spans="1:6" ht="12" customHeight="1" thickBot="1">
      <c r="A590" s="53"/>
      <c r="B590" s="58" t="s">
        <v>257</v>
      </c>
      <c r="C590" s="83">
        <f>SUM(C584:C589)</f>
        <v>7000</v>
      </c>
      <c r="D590" s="126"/>
      <c r="E590" s="69"/>
      <c r="F590" s="69"/>
    </row>
    <row r="591" spans="1:6" ht="12" customHeight="1">
      <c r="A591" s="15">
        <v>3415</v>
      </c>
      <c r="B591" s="104" t="s">
        <v>229</v>
      </c>
      <c r="C591" s="90"/>
      <c r="D591" s="31" t="s">
        <v>226</v>
      </c>
      <c r="E591" s="69"/>
      <c r="F591" s="69"/>
    </row>
    <row r="592" spans="1:6" ht="12" customHeight="1">
      <c r="A592" s="71"/>
      <c r="B592" s="72" t="s">
        <v>51</v>
      </c>
      <c r="C592" s="78"/>
      <c r="D592" s="189"/>
      <c r="E592" s="69"/>
      <c r="F592" s="69"/>
    </row>
    <row r="593" spans="1:6" ht="12" customHeight="1">
      <c r="A593" s="71"/>
      <c r="B593" s="7" t="s">
        <v>298</v>
      </c>
      <c r="C593" s="78"/>
      <c r="D593" s="189"/>
      <c r="E593" s="69"/>
      <c r="F593" s="69"/>
    </row>
    <row r="594" spans="1:6" ht="12" customHeight="1">
      <c r="A594" s="71"/>
      <c r="B594" s="86" t="s">
        <v>264</v>
      </c>
      <c r="C594" s="78"/>
      <c r="D594" s="189"/>
      <c r="E594" s="69"/>
      <c r="F594" s="69"/>
    </row>
    <row r="595" spans="1:6" ht="12" customHeight="1">
      <c r="A595" s="71"/>
      <c r="B595" s="10" t="s">
        <v>278</v>
      </c>
      <c r="C595" s="78">
        <v>2600</v>
      </c>
      <c r="D595" s="189"/>
      <c r="E595" s="69"/>
      <c r="F595" s="69"/>
    </row>
    <row r="596" spans="1:6" ht="12" customHeight="1">
      <c r="A596" s="71"/>
      <c r="B596" s="10" t="s">
        <v>66</v>
      </c>
      <c r="C596" s="78"/>
      <c r="D596" s="195"/>
      <c r="E596" s="69"/>
      <c r="F596" s="69"/>
    </row>
    <row r="597" spans="1:6" ht="12" customHeight="1" thickBot="1">
      <c r="A597" s="71"/>
      <c r="B597" s="75" t="s">
        <v>265</v>
      </c>
      <c r="C597" s="78"/>
      <c r="D597" s="30"/>
      <c r="E597" s="69"/>
      <c r="F597" s="69"/>
    </row>
    <row r="598" spans="1:6" ht="12" customHeight="1" thickBot="1">
      <c r="A598" s="53"/>
      <c r="B598" s="58" t="s">
        <v>257</v>
      </c>
      <c r="C598" s="83">
        <f>SUM(C592:C597)</f>
        <v>2600</v>
      </c>
      <c r="D598" s="126"/>
      <c r="E598" s="69"/>
      <c r="F598" s="69"/>
    </row>
    <row r="599" spans="1:6" ht="12" customHeight="1">
      <c r="A599" s="15">
        <v>3416</v>
      </c>
      <c r="B599" s="104" t="s">
        <v>203</v>
      </c>
      <c r="C599" s="90"/>
      <c r="D599" s="31" t="s">
        <v>226</v>
      </c>
      <c r="E599" s="69"/>
      <c r="F599" s="69"/>
    </row>
    <row r="600" spans="1:6" ht="12" customHeight="1">
      <c r="A600" s="71"/>
      <c r="B600" s="72" t="s">
        <v>51</v>
      </c>
      <c r="C600" s="78"/>
      <c r="D600" s="189"/>
      <c r="E600" s="69"/>
      <c r="F600" s="69"/>
    </row>
    <row r="601" spans="1:6" ht="12" customHeight="1">
      <c r="A601" s="71"/>
      <c r="B601" s="7" t="s">
        <v>298</v>
      </c>
      <c r="C601" s="78"/>
      <c r="D601" s="189"/>
      <c r="E601" s="69"/>
      <c r="F601" s="69"/>
    </row>
    <row r="602" spans="1:6" ht="12" customHeight="1">
      <c r="A602" s="71"/>
      <c r="B602" s="86" t="s">
        <v>264</v>
      </c>
      <c r="C602" s="78"/>
      <c r="D602" s="189"/>
      <c r="E602" s="69"/>
      <c r="F602" s="69"/>
    </row>
    <row r="603" spans="1:6" ht="12" customHeight="1">
      <c r="A603" s="71"/>
      <c r="B603" s="10" t="s">
        <v>278</v>
      </c>
      <c r="C603" s="78">
        <v>20000</v>
      </c>
      <c r="D603" s="189"/>
      <c r="E603" s="69"/>
      <c r="F603" s="69"/>
    </row>
    <row r="604" spans="1:6" ht="12" customHeight="1">
      <c r="A604" s="71"/>
      <c r="B604" s="10" t="s">
        <v>66</v>
      </c>
      <c r="C604" s="78"/>
      <c r="D604" s="195"/>
      <c r="E604" s="69"/>
      <c r="F604" s="69"/>
    </row>
    <row r="605" spans="1:6" ht="12" customHeight="1" thickBot="1">
      <c r="A605" s="71"/>
      <c r="B605" s="75" t="s">
        <v>265</v>
      </c>
      <c r="C605" s="78"/>
      <c r="D605" s="30"/>
      <c r="E605" s="69"/>
      <c r="F605" s="69"/>
    </row>
    <row r="606" spans="1:6" ht="12" customHeight="1" thickBot="1">
      <c r="A606" s="53"/>
      <c r="B606" s="58" t="s">
        <v>257</v>
      </c>
      <c r="C606" s="83">
        <f>SUM(C600:C605)</f>
        <v>20000</v>
      </c>
      <c r="D606" s="126"/>
      <c r="E606" s="69"/>
      <c r="F606" s="69"/>
    </row>
    <row r="607" spans="1:6" ht="12" customHeight="1">
      <c r="A607" s="15">
        <v>3420</v>
      </c>
      <c r="B607" s="109" t="s">
        <v>157</v>
      </c>
      <c r="C607" s="90">
        <f>SUM(C615+C623+C631+C639+C647)</f>
        <v>43000</v>
      </c>
      <c r="D607" s="31"/>
      <c r="E607" s="69"/>
      <c r="F607" s="69"/>
    </row>
    <row r="608" spans="1:6" ht="12" customHeight="1">
      <c r="A608" s="15">
        <v>3421</v>
      </c>
      <c r="B608" s="104" t="s">
        <v>82</v>
      </c>
      <c r="C608" s="90"/>
      <c r="D608" s="4" t="s">
        <v>226</v>
      </c>
      <c r="E608" s="69"/>
      <c r="F608" s="69"/>
    </row>
    <row r="609" spans="1:6" ht="12" customHeight="1">
      <c r="A609" s="71"/>
      <c r="B609" s="72" t="s">
        <v>51</v>
      </c>
      <c r="C609" s="78"/>
      <c r="D609" s="5"/>
      <c r="E609" s="69"/>
      <c r="F609" s="69"/>
    </row>
    <row r="610" spans="1:6" ht="12" customHeight="1">
      <c r="A610" s="71"/>
      <c r="B610" s="7" t="s">
        <v>298</v>
      </c>
      <c r="C610" s="78"/>
      <c r="D610" s="5"/>
      <c r="E610" s="69"/>
      <c r="F610" s="69"/>
    </row>
    <row r="611" spans="1:6" ht="12" customHeight="1">
      <c r="A611" s="71"/>
      <c r="B611" s="86" t="s">
        <v>264</v>
      </c>
      <c r="C611" s="78"/>
      <c r="D611" s="5"/>
      <c r="E611" s="69"/>
      <c r="F611" s="69"/>
    </row>
    <row r="612" spans="1:6" ht="12" customHeight="1">
      <c r="A612" s="71"/>
      <c r="B612" s="10" t="s">
        <v>278</v>
      </c>
      <c r="C612" s="78">
        <v>18462</v>
      </c>
      <c r="D612" s="2"/>
      <c r="E612" s="69"/>
      <c r="F612" s="69"/>
    </row>
    <row r="613" spans="1:6" ht="12" customHeight="1">
      <c r="A613" s="71"/>
      <c r="B613" s="10" t="s">
        <v>66</v>
      </c>
      <c r="C613" s="78"/>
      <c r="D613" s="5"/>
      <c r="E613" s="69"/>
      <c r="F613" s="69"/>
    </row>
    <row r="614" spans="1:6" ht="12" customHeight="1" thickBot="1">
      <c r="A614" s="71"/>
      <c r="B614" s="75" t="s">
        <v>265</v>
      </c>
      <c r="C614" s="78"/>
      <c r="D614" s="30"/>
      <c r="E614" s="69"/>
      <c r="F614" s="69"/>
    </row>
    <row r="615" spans="1:6" ht="12" customHeight="1" thickBot="1">
      <c r="A615" s="53"/>
      <c r="B615" s="58" t="s">
        <v>257</v>
      </c>
      <c r="C615" s="83">
        <f>SUM(C609:C614)</f>
        <v>18462</v>
      </c>
      <c r="D615" s="191"/>
      <c r="E615" s="69"/>
      <c r="F615" s="69"/>
    </row>
    <row r="616" spans="1:6" ht="12" customHeight="1">
      <c r="A616" s="15">
        <v>3422</v>
      </c>
      <c r="B616" s="104" t="s">
        <v>133</v>
      </c>
      <c r="C616" s="90"/>
      <c r="D616" s="4"/>
      <c r="E616" s="69"/>
      <c r="F616" s="69"/>
    </row>
    <row r="617" spans="1:6" ht="12" customHeight="1">
      <c r="A617" s="71"/>
      <c r="B617" s="72" t="s">
        <v>51</v>
      </c>
      <c r="C617" s="78"/>
      <c r="D617" s="5"/>
      <c r="E617" s="69"/>
      <c r="F617" s="69"/>
    </row>
    <row r="618" spans="1:6" ht="12" customHeight="1">
      <c r="A618" s="71"/>
      <c r="B618" s="7" t="s">
        <v>298</v>
      </c>
      <c r="C618" s="78"/>
      <c r="D618" s="5"/>
      <c r="E618" s="69"/>
      <c r="F618" s="69"/>
    </row>
    <row r="619" spans="1:6" ht="12" customHeight="1">
      <c r="A619" s="71"/>
      <c r="B619" s="86" t="s">
        <v>264</v>
      </c>
      <c r="C619" s="78">
        <v>8000</v>
      </c>
      <c r="D619" s="5"/>
      <c r="E619" s="69"/>
      <c r="F619" s="69"/>
    </row>
    <row r="620" spans="1:6" ht="12" customHeight="1">
      <c r="A620" s="71"/>
      <c r="B620" s="10" t="s">
        <v>278</v>
      </c>
      <c r="C620" s="78"/>
      <c r="D620" s="2"/>
      <c r="E620" s="69"/>
      <c r="F620" s="69"/>
    </row>
    <row r="621" spans="1:6" ht="12" customHeight="1">
      <c r="A621" s="71"/>
      <c r="B621" s="10" t="s">
        <v>66</v>
      </c>
      <c r="C621" s="78"/>
      <c r="D621" s="5"/>
      <c r="E621" s="69"/>
      <c r="F621" s="69"/>
    </row>
    <row r="622" spans="1:6" ht="12" customHeight="1" thickBot="1">
      <c r="A622" s="71"/>
      <c r="B622" s="75" t="s">
        <v>265</v>
      </c>
      <c r="C622" s="78"/>
      <c r="D622" s="30"/>
      <c r="E622" s="69"/>
      <c r="F622" s="69"/>
    </row>
    <row r="623" spans="1:6" ht="12" customHeight="1" thickBot="1">
      <c r="A623" s="53"/>
      <c r="B623" s="58" t="s">
        <v>257</v>
      </c>
      <c r="C623" s="83">
        <f>SUM(C617:C622)</f>
        <v>8000</v>
      </c>
      <c r="D623" s="191"/>
      <c r="E623" s="69"/>
      <c r="F623" s="69"/>
    </row>
    <row r="624" spans="1:6" ht="12" customHeight="1">
      <c r="A624" s="15">
        <v>3423</v>
      </c>
      <c r="B624" s="104" t="s">
        <v>132</v>
      </c>
      <c r="C624" s="90"/>
      <c r="D624" s="189"/>
      <c r="E624" s="69"/>
      <c r="F624" s="69"/>
    </row>
    <row r="625" spans="1:6" ht="12" customHeight="1">
      <c r="A625" s="71"/>
      <c r="B625" s="72" t="s">
        <v>51</v>
      </c>
      <c r="C625" s="78"/>
      <c r="D625" s="189"/>
      <c r="E625" s="69"/>
      <c r="F625" s="69"/>
    </row>
    <row r="626" spans="1:6" ht="12" customHeight="1">
      <c r="A626" s="71"/>
      <c r="B626" s="7" t="s">
        <v>298</v>
      </c>
      <c r="C626" s="78"/>
      <c r="D626" s="189"/>
      <c r="E626" s="69"/>
      <c r="F626" s="69"/>
    </row>
    <row r="627" spans="1:6" ht="12" customHeight="1">
      <c r="A627" s="71"/>
      <c r="B627" s="86" t="s">
        <v>264</v>
      </c>
      <c r="C627" s="78">
        <v>8000</v>
      </c>
      <c r="D627" s="189"/>
      <c r="E627" s="69"/>
      <c r="F627" s="69"/>
    </row>
    <row r="628" spans="1:6" ht="12" customHeight="1">
      <c r="A628" s="71"/>
      <c r="B628" s="10" t="s">
        <v>278</v>
      </c>
      <c r="C628" s="78">
        <v>2000</v>
      </c>
      <c r="D628" s="189"/>
      <c r="E628" s="69"/>
      <c r="F628" s="69"/>
    </row>
    <row r="629" spans="1:6" ht="12" customHeight="1">
      <c r="A629" s="71"/>
      <c r="B629" s="10" t="s">
        <v>66</v>
      </c>
      <c r="C629" s="78"/>
      <c r="D629" s="195"/>
      <c r="E629" s="69"/>
      <c r="F629" s="69"/>
    </row>
    <row r="630" spans="1:6" ht="12" customHeight="1" thickBot="1">
      <c r="A630" s="71"/>
      <c r="B630" s="75" t="s">
        <v>265</v>
      </c>
      <c r="C630" s="78"/>
      <c r="D630" s="30"/>
      <c r="E630" s="69"/>
      <c r="F630" s="69"/>
    </row>
    <row r="631" spans="1:6" ht="12.75" customHeight="1" thickBot="1">
      <c r="A631" s="53"/>
      <c r="B631" s="58" t="s">
        <v>257</v>
      </c>
      <c r="C631" s="83">
        <f>SUM(C625:C630)</f>
        <v>10000</v>
      </c>
      <c r="D631" s="191"/>
      <c r="E631" s="69"/>
      <c r="F631" s="69"/>
    </row>
    <row r="632" spans="1:6" ht="12.75" customHeight="1">
      <c r="A632" s="15">
        <v>3424</v>
      </c>
      <c r="B632" s="104" t="s">
        <v>292</v>
      </c>
      <c r="C632" s="90"/>
      <c r="D632" s="189"/>
      <c r="E632" s="69"/>
      <c r="F632" s="69"/>
    </row>
    <row r="633" spans="1:6" ht="12.75" customHeight="1">
      <c r="A633" s="71"/>
      <c r="B633" s="72" t="s">
        <v>51</v>
      </c>
      <c r="C633" s="78"/>
      <c r="D633" s="189"/>
      <c r="E633" s="69"/>
      <c r="F633" s="69"/>
    </row>
    <row r="634" spans="1:6" ht="12.75" customHeight="1">
      <c r="A634" s="71"/>
      <c r="B634" s="7" t="s">
        <v>298</v>
      </c>
      <c r="C634" s="78"/>
      <c r="D634" s="189"/>
      <c r="E634" s="69"/>
      <c r="F634" s="69"/>
    </row>
    <row r="635" spans="1:6" ht="12.75" customHeight="1">
      <c r="A635" s="71"/>
      <c r="B635" s="86" t="s">
        <v>264</v>
      </c>
      <c r="C635" s="78">
        <v>4000</v>
      </c>
      <c r="D635" s="189"/>
      <c r="E635" s="69"/>
      <c r="F635" s="69"/>
    </row>
    <row r="636" spans="1:6" ht="12.75" customHeight="1">
      <c r="A636" s="71"/>
      <c r="B636" s="10" t="s">
        <v>278</v>
      </c>
      <c r="C636" s="78"/>
      <c r="D636" s="189"/>
      <c r="E636" s="69"/>
      <c r="F636" s="69"/>
    </row>
    <row r="637" spans="1:6" ht="12.75" customHeight="1">
      <c r="A637" s="71"/>
      <c r="B637" s="10" t="s">
        <v>66</v>
      </c>
      <c r="C637" s="78"/>
      <c r="D637" s="195"/>
      <c r="E637" s="69"/>
      <c r="F637" s="69"/>
    </row>
    <row r="638" spans="1:6" ht="12.75" customHeight="1" thickBot="1">
      <c r="A638" s="71"/>
      <c r="B638" s="75" t="s">
        <v>265</v>
      </c>
      <c r="C638" s="78"/>
      <c r="D638" s="30"/>
      <c r="E638" s="69"/>
      <c r="F638" s="69"/>
    </row>
    <row r="639" spans="1:6" ht="12.75" customHeight="1" thickBot="1">
      <c r="A639" s="53"/>
      <c r="B639" s="58" t="s">
        <v>257</v>
      </c>
      <c r="C639" s="83">
        <f>SUM(C633:C638)</f>
        <v>4000</v>
      </c>
      <c r="D639" s="191"/>
      <c r="E639" s="69"/>
      <c r="F639" s="69"/>
    </row>
    <row r="640" spans="1:6" ht="12.75" customHeight="1">
      <c r="A640" s="15">
        <v>3425</v>
      </c>
      <c r="B640" s="104" t="s">
        <v>773</v>
      </c>
      <c r="C640" s="90"/>
      <c r="D640" s="189"/>
      <c r="E640" s="69"/>
      <c r="F640" s="69"/>
    </row>
    <row r="641" spans="1:6" ht="12.75" customHeight="1">
      <c r="A641" s="71"/>
      <c r="B641" s="72" t="s">
        <v>51</v>
      </c>
      <c r="C641" s="78"/>
      <c r="D641" s="189"/>
      <c r="E641" s="69"/>
      <c r="F641" s="69"/>
    </row>
    <row r="642" spans="1:6" ht="12.75" customHeight="1">
      <c r="A642" s="71"/>
      <c r="B642" s="7" t="s">
        <v>298</v>
      </c>
      <c r="C642" s="78"/>
      <c r="D642" s="189"/>
      <c r="E642" s="69"/>
      <c r="F642" s="69"/>
    </row>
    <row r="643" spans="1:6" ht="12.75" customHeight="1">
      <c r="A643" s="71"/>
      <c r="B643" s="86" t="s">
        <v>264</v>
      </c>
      <c r="C643" s="78">
        <v>2538</v>
      </c>
      <c r="D643" s="189"/>
      <c r="E643" s="69"/>
      <c r="F643" s="69"/>
    </row>
    <row r="644" spans="1:6" ht="12.75" customHeight="1">
      <c r="A644" s="71"/>
      <c r="B644" s="10" t="s">
        <v>278</v>
      </c>
      <c r="C644" s="78"/>
      <c r="D644" s="189"/>
      <c r="E644" s="69"/>
      <c r="F644" s="69"/>
    </row>
    <row r="645" spans="1:6" ht="12.75" customHeight="1">
      <c r="A645" s="71"/>
      <c r="B645" s="10" t="s">
        <v>66</v>
      </c>
      <c r="C645" s="78"/>
      <c r="D645" s="195"/>
      <c r="E645" s="69"/>
      <c r="F645" s="69"/>
    </row>
    <row r="646" spans="1:6" ht="12.75" customHeight="1" thickBot="1">
      <c r="A646" s="71"/>
      <c r="B646" s="75" t="s">
        <v>265</v>
      </c>
      <c r="C646" s="78"/>
      <c r="D646" s="30"/>
      <c r="E646" s="69"/>
      <c r="F646" s="69"/>
    </row>
    <row r="647" spans="1:6" ht="12.75" customHeight="1" thickBot="1">
      <c r="A647" s="53"/>
      <c r="B647" s="58" t="s">
        <v>257</v>
      </c>
      <c r="C647" s="83">
        <f>SUM(C641:C646)</f>
        <v>2538</v>
      </c>
      <c r="D647" s="191"/>
      <c r="E647" s="69"/>
      <c r="F647" s="69"/>
    </row>
    <row r="648" spans="1:6" ht="12" customHeight="1">
      <c r="A648" s="87">
        <v>3900</v>
      </c>
      <c r="B648" s="104" t="s">
        <v>136</v>
      </c>
      <c r="C648" s="90"/>
      <c r="D648" s="4"/>
      <c r="E648" s="69"/>
      <c r="F648" s="69"/>
    </row>
    <row r="649" spans="1:6" ht="12" customHeight="1">
      <c r="A649" s="87"/>
      <c r="B649" s="214" t="s">
        <v>14</v>
      </c>
      <c r="C649" s="90"/>
      <c r="D649" s="4"/>
      <c r="E649" s="69"/>
      <c r="F649" s="69"/>
    </row>
    <row r="650" spans="1:6" ht="12" customHeight="1">
      <c r="A650" s="85"/>
      <c r="B650" s="72" t="s">
        <v>51</v>
      </c>
      <c r="C650" s="78">
        <f>SUM(C11+C20+C29+C38+C57+C66+C74+C82+C99+C107+C115+C123+C132+C140+C148+C156+C173+C181+C189+C197+C205+C213+C229+C296+C304+C313+C322+C331+C340+C349+C358+C367+C376+C385+C394+C403+C412+C421+C430+C438+C446+C454+C462+C470+C478+C486+C494+C502+C510+C518+C526+C560+C568+C576+C584+C592+C600+C609+C617+C625+C47+C534)</f>
        <v>35172</v>
      </c>
      <c r="D650" s="5"/>
      <c r="E650" s="69"/>
      <c r="F650" s="69"/>
    </row>
    <row r="651" spans="1:6" ht="12" customHeight="1">
      <c r="A651" s="85"/>
      <c r="B651" s="10" t="s">
        <v>38</v>
      </c>
      <c r="C651" s="78">
        <f>SUM(C12+C21+C30+C39+C58+C67+C75+C83+C100+C108+C116+C124+C133+C141+C149+C157+C174+C182+C190+C198+C206+C214+C230+C297+C305+C314+C323+C332+C341+C350+C359+C368+C377+C386+C395+C404+C413+C422+C431+C439+C447+C455+C463+C471+C479+C487+C495+C503+C511+C519+C527+C561+C569+C577+C585+C593+C601+C610+C618+C626+C48+C535)</f>
        <v>14220</v>
      </c>
      <c r="D651" s="5"/>
      <c r="E651" s="69"/>
      <c r="F651" s="69"/>
    </row>
    <row r="652" spans="1:6" ht="12" customHeight="1">
      <c r="A652" s="85"/>
      <c r="B652" s="10" t="s">
        <v>290</v>
      </c>
      <c r="C652" s="78">
        <f>SUM(C13+C22+C31+C40+C59+C68+C76+C84+C101+C109+C117+C125+C134+C142+C150+C158+C175+C183+C191+C199+C207+C215+C231+C298+C306+C315+C324+C333+C342+C351+C360+C369+C378+C387+C396+C405+C414+C423+C432+C440+C448+C456+C464+C472+C480+C488+C496+C504+C512+C520+C528+C562+C570+C578+C586+C594+C602+C611+C619+C627+C281+C289+C240+C248+C635+C92+C49+C223+C256+C264+C272+C167+C544+C552+C643)</f>
        <v>3226145</v>
      </c>
      <c r="D652" s="2"/>
      <c r="E652" s="69"/>
      <c r="F652" s="69"/>
    </row>
    <row r="653" spans="1:6" ht="12" customHeight="1">
      <c r="A653" s="85"/>
      <c r="B653" s="10" t="s">
        <v>278</v>
      </c>
      <c r="C653" s="78">
        <f>SUM(C14+C23+C32+C41+C60+C69+C77+C85+C102+C110+C118+C126+C135+C143+C151+C159+C176+C184+C192+C200+C208+C216+C232+C299+C307+C316+C325+C334+C343+C352+C361+C370+C379+C388+C397+C406+C415+C424+C433+C441+C449+C457+C465+C473+C481+C489+C497+C505+C513+C521+C529+C563+C571+C579+C587+C595+C603+C612+C620+C628)</f>
        <v>170362</v>
      </c>
      <c r="D653" s="5"/>
      <c r="E653" s="69"/>
      <c r="F653" s="69"/>
    </row>
    <row r="654" spans="1:6" ht="12" customHeight="1">
      <c r="A654" s="85"/>
      <c r="B654" s="7" t="s">
        <v>66</v>
      </c>
      <c r="C654" s="73">
        <f>SUM(C15+C24+C33+C42+C61+C70+C78+C86+C103+C111+C119+C127+C136+C144+C152+C160+C177+C185+C193+C201+C209+C217+C233+C300+C308+C317+C326+C335+C344+C353+C362+C371+C380+C389+C398+C407+C416+C425+C434+C442+C450+C458+C466+C474+C482+C490+C498+C506+C514+C522+C530+C564+C572+C580+C588+C596+C604+C613+C621+C629)</f>
        <v>3500</v>
      </c>
      <c r="D654" s="5"/>
      <c r="E654" s="69"/>
      <c r="F654" s="69"/>
    </row>
    <row r="655" spans="1:6" ht="12" customHeight="1" thickBot="1">
      <c r="A655" s="85"/>
      <c r="B655" s="611" t="s">
        <v>659</v>
      </c>
      <c r="C655" s="113">
        <f>SUM(C309+C318+C327+C336+C345+C354+C363+C372+C381+C390+C399+C408+C417+C426)</f>
        <v>172860</v>
      </c>
      <c r="D655" s="30"/>
      <c r="E655" s="69"/>
      <c r="F655" s="69"/>
    </row>
    <row r="656" spans="1:6" ht="12" customHeight="1" thickBot="1">
      <c r="A656" s="85"/>
      <c r="B656" s="168" t="s">
        <v>15</v>
      </c>
      <c r="C656" s="306">
        <f>SUM(C650:C655)</f>
        <v>3622259</v>
      </c>
      <c r="D656" s="30"/>
      <c r="E656" s="69"/>
      <c r="F656" s="69"/>
    </row>
    <row r="657" spans="1:6" ht="12" customHeight="1">
      <c r="A657" s="85"/>
      <c r="B657" s="280" t="s">
        <v>16</v>
      </c>
      <c r="C657" s="78"/>
      <c r="D657" s="4"/>
      <c r="E657" s="69"/>
      <c r="F657" s="69"/>
    </row>
    <row r="658" spans="1:6" ht="12" customHeight="1">
      <c r="A658" s="85"/>
      <c r="B658" s="10" t="s">
        <v>17</v>
      </c>
      <c r="C658" s="78"/>
      <c r="D658" s="5"/>
      <c r="E658" s="69"/>
      <c r="F658" s="69"/>
    </row>
    <row r="659" spans="1:6" ht="12" customHeight="1">
      <c r="A659" s="85"/>
      <c r="B659" s="10" t="s">
        <v>18</v>
      </c>
      <c r="C659" s="73"/>
      <c r="D659" s="5"/>
      <c r="E659" s="69"/>
      <c r="F659" s="69"/>
    </row>
    <row r="660" spans="1:6" ht="12" customHeight="1" thickBot="1">
      <c r="A660" s="85"/>
      <c r="B660" s="288" t="s">
        <v>19</v>
      </c>
      <c r="C660" s="178">
        <f>SUM(C64)</f>
        <v>500000</v>
      </c>
      <c r="D660" s="30"/>
      <c r="E660" s="69"/>
      <c r="F660" s="69"/>
    </row>
    <row r="661" spans="1:6" ht="12" customHeight="1" thickBot="1">
      <c r="A661" s="85"/>
      <c r="B661" s="168" t="s">
        <v>21</v>
      </c>
      <c r="C661" s="306">
        <f>SUM(C658:C660)</f>
        <v>500000</v>
      </c>
      <c r="D661" s="30"/>
      <c r="E661" s="69"/>
      <c r="F661" s="69"/>
    </row>
    <row r="662" spans="1:6" ht="12" customHeight="1" thickBot="1">
      <c r="A662" s="85"/>
      <c r="B662" s="239" t="s">
        <v>192</v>
      </c>
      <c r="C662" s="113"/>
      <c r="D662" s="30"/>
      <c r="E662" s="69"/>
      <c r="F662" s="69"/>
    </row>
    <row r="663" spans="1:6" ht="12" customHeight="1" thickBot="1">
      <c r="A663" s="81"/>
      <c r="B663" s="58" t="s">
        <v>257</v>
      </c>
      <c r="C663" s="83">
        <f>SUM(C661+C656)</f>
        <v>4122259</v>
      </c>
      <c r="D663" s="191"/>
      <c r="E663" s="69"/>
      <c r="F663" s="69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</sheetData>
  <mergeCells count="2">
    <mergeCell ref="A1:E1"/>
    <mergeCell ref="A2:E2"/>
  </mergeCells>
  <printOptions horizontalCentered="1"/>
  <pageMargins left="0" right="0" top="0.3937007874015748" bottom="0.3937007874015748" header="0.1968503937007874" footer="0.1968503937007874"/>
  <pageSetup firstPageNumber="31" useFirstPageNumber="1" horizontalDpi="600" verticalDpi="600" orientation="landscape" paperSize="9" scale="78" r:id="rId1"/>
  <headerFooter alignWithMargins="0">
    <oddFooter>&amp;C&amp;P. oldal</oddFooter>
  </headerFooter>
  <rowBreaks count="13" manualBreakCount="13">
    <brk id="53" max="255" man="1"/>
    <brk id="105" max="255" man="1"/>
    <brk id="154" max="255" man="1"/>
    <brk id="203" max="255" man="1"/>
    <brk id="252" max="255" man="1"/>
    <brk id="302" max="255" man="1"/>
    <brk id="347" max="255" man="1"/>
    <brk id="392" max="255" man="1"/>
    <brk id="444" max="255" man="1"/>
    <brk id="492" max="255" man="1"/>
    <brk id="540" max="255" man="1"/>
    <brk id="590" max="255" man="1"/>
    <brk id="6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showZeros="0" zoomScale="95" zoomScaleNormal="95" workbookViewId="0" topLeftCell="A28">
      <selection activeCell="A40" sqref="A40:IV40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3" width="14.875" style="13" customWidth="1"/>
    <col min="4" max="4" width="46.875" style="12" customWidth="1"/>
    <col min="5" max="16384" width="9.125" style="12" customWidth="1"/>
  </cols>
  <sheetData>
    <row r="1" spans="1:5" ht="12.75" customHeight="1">
      <c r="A1" s="718" t="s">
        <v>293</v>
      </c>
      <c r="B1" s="697"/>
      <c r="C1" s="697"/>
      <c r="D1" s="697"/>
      <c r="E1" s="697"/>
    </row>
    <row r="2" spans="1:5" ht="12.75" customHeight="1">
      <c r="A2" s="716" t="s">
        <v>469</v>
      </c>
      <c r="B2" s="717"/>
      <c r="C2" s="717"/>
      <c r="D2" s="717"/>
      <c r="E2" s="717"/>
    </row>
    <row r="3" spans="1:4" ht="12" customHeight="1">
      <c r="A3" s="213"/>
      <c r="B3" s="213"/>
      <c r="C3" s="213"/>
      <c r="D3" s="221"/>
    </row>
    <row r="4" spans="3:4" ht="12" customHeight="1">
      <c r="C4" s="167"/>
      <c r="D4" s="210" t="s">
        <v>221</v>
      </c>
    </row>
    <row r="5" spans="1:4" ht="12.75" customHeight="1">
      <c r="A5" s="116"/>
      <c r="B5" s="117"/>
      <c r="C5" s="233" t="s">
        <v>83</v>
      </c>
      <c r="D5" s="241" t="s">
        <v>139</v>
      </c>
    </row>
    <row r="6" spans="1:4" ht="12.75">
      <c r="A6" s="118" t="s">
        <v>259</v>
      </c>
      <c r="B6" s="240" t="s">
        <v>137</v>
      </c>
      <c r="C6" s="119" t="s">
        <v>84</v>
      </c>
      <c r="D6" s="119" t="s">
        <v>140</v>
      </c>
    </row>
    <row r="7" spans="1:4" ht="13.5" thickBot="1">
      <c r="A7" s="120"/>
      <c r="B7" s="121"/>
      <c r="C7" s="119"/>
      <c r="D7" s="125"/>
    </row>
    <row r="8" spans="1:4" ht="15" customHeight="1">
      <c r="A8" s="122" t="s">
        <v>175</v>
      </c>
      <c r="B8" s="123" t="s">
        <v>176</v>
      </c>
      <c r="C8" s="31" t="s">
        <v>177</v>
      </c>
      <c r="D8" s="201" t="s">
        <v>178</v>
      </c>
    </row>
    <row r="9" spans="1:4" ht="12.75" customHeight="1">
      <c r="A9" s="401"/>
      <c r="B9" s="234" t="s">
        <v>149</v>
      </c>
      <c r="C9" s="3"/>
      <c r="D9" s="59"/>
    </row>
    <row r="10" spans="1:4" ht="12.75" customHeight="1" thickBot="1">
      <c r="A10" s="71">
        <v>3911</v>
      </c>
      <c r="B10" s="59" t="s">
        <v>236</v>
      </c>
      <c r="C10" s="235">
        <v>10000</v>
      </c>
      <c r="D10" s="61"/>
    </row>
    <row r="11" spans="1:4" ht="12.75" customHeight="1" thickBot="1">
      <c r="A11" s="146">
        <v>3910</v>
      </c>
      <c r="B11" s="64" t="s">
        <v>212</v>
      </c>
      <c r="C11" s="9">
        <f>SUM(C10:C10)</f>
        <v>10000</v>
      </c>
      <c r="D11" s="61"/>
    </row>
    <row r="12" spans="1:4" s="17" customFormat="1" ht="12.75" customHeight="1">
      <c r="A12" s="15"/>
      <c r="B12" s="66" t="s">
        <v>78</v>
      </c>
      <c r="C12" s="35"/>
      <c r="D12" s="66"/>
    </row>
    <row r="13" spans="1:4" s="17" customFormat="1" ht="12.75" customHeight="1">
      <c r="A13" s="71">
        <v>3921</v>
      </c>
      <c r="B13" s="59" t="s">
        <v>234</v>
      </c>
      <c r="C13" s="36">
        <v>6000</v>
      </c>
      <c r="D13" s="71" t="s">
        <v>226</v>
      </c>
    </row>
    <row r="14" spans="1:4" s="17" customFormat="1" ht="12.75" customHeight="1">
      <c r="A14" s="71">
        <v>3922</v>
      </c>
      <c r="B14" s="59" t="s">
        <v>235</v>
      </c>
      <c r="C14" s="36">
        <v>5000</v>
      </c>
      <c r="D14" s="71" t="s">
        <v>226</v>
      </c>
    </row>
    <row r="15" spans="1:4" s="17" customFormat="1" ht="12.75" customHeight="1">
      <c r="A15" s="71">
        <v>3923</v>
      </c>
      <c r="B15" s="59" t="s">
        <v>216</v>
      </c>
      <c r="C15" s="36">
        <v>50000</v>
      </c>
      <c r="D15" s="71" t="s">
        <v>154</v>
      </c>
    </row>
    <row r="16" spans="1:4" s="17" customFormat="1" ht="12.75" customHeight="1">
      <c r="A16" s="71">
        <v>3924</v>
      </c>
      <c r="B16" s="59" t="s">
        <v>488</v>
      </c>
      <c r="C16" s="36">
        <v>3696</v>
      </c>
      <c r="D16" s="71"/>
    </row>
    <row r="17" spans="1:4" s="17" customFormat="1" ht="12.75" customHeight="1" thickBot="1">
      <c r="A17" s="71">
        <v>3925</v>
      </c>
      <c r="B17" s="59" t="s">
        <v>635</v>
      </c>
      <c r="C17" s="36">
        <v>265000</v>
      </c>
      <c r="D17" s="683"/>
    </row>
    <row r="18" spans="1:4" s="17" customFormat="1" ht="12.75" customHeight="1" thickBot="1">
      <c r="A18" s="146">
        <v>3920</v>
      </c>
      <c r="B18" s="64" t="s">
        <v>212</v>
      </c>
      <c r="C18" s="9">
        <f>SUM(C13:C17)</f>
        <v>329696</v>
      </c>
      <c r="D18" s="236"/>
    </row>
    <row r="19" spans="1:4" s="17" customFormat="1" ht="12.75" customHeight="1">
      <c r="A19" s="15"/>
      <c r="B19" s="66" t="s">
        <v>81</v>
      </c>
      <c r="C19" s="183"/>
      <c r="D19" s="66"/>
    </row>
    <row r="20" spans="1:4" s="17" customFormat="1" ht="12.75" customHeight="1">
      <c r="A20" s="164">
        <v>3931</v>
      </c>
      <c r="B20" s="237" t="s">
        <v>165</v>
      </c>
      <c r="C20" s="161">
        <v>5000</v>
      </c>
      <c r="D20" s="66"/>
    </row>
    <row r="21" spans="1:4" s="17" customFormat="1" ht="12.75" customHeight="1" thickBot="1">
      <c r="A21" s="164">
        <v>3932</v>
      </c>
      <c r="B21" s="237" t="s">
        <v>237</v>
      </c>
      <c r="C21" s="184">
        <v>11000</v>
      </c>
      <c r="D21" s="63"/>
    </row>
    <row r="22" spans="1:4" s="17" customFormat="1" ht="12.75" customHeight="1" thickBot="1">
      <c r="A22" s="146">
        <v>3930</v>
      </c>
      <c r="B22" s="64" t="s">
        <v>212</v>
      </c>
      <c r="C22" s="9">
        <f>SUM(C20:C21)</f>
        <v>16000</v>
      </c>
      <c r="D22" s="238"/>
    </row>
    <row r="23" spans="1:4" ht="12.75" customHeight="1">
      <c r="A23" s="15"/>
      <c r="B23" s="66" t="s">
        <v>138</v>
      </c>
      <c r="C23" s="3"/>
      <c r="D23" s="239"/>
    </row>
    <row r="24" spans="1:4" ht="12.75" customHeight="1">
      <c r="A24" s="71">
        <v>3941</v>
      </c>
      <c r="B24" s="59" t="s">
        <v>283</v>
      </c>
      <c r="C24" s="36">
        <v>262196</v>
      </c>
      <c r="D24" s="239"/>
    </row>
    <row r="25" spans="1:4" ht="12.75" customHeight="1" thickBot="1">
      <c r="A25" s="71">
        <v>3942</v>
      </c>
      <c r="B25" s="59" t="s">
        <v>48</v>
      </c>
      <c r="C25" s="36">
        <v>197000</v>
      </c>
      <c r="D25" s="59"/>
    </row>
    <row r="26" spans="1:4" s="17" customFormat="1" ht="12.75" customHeight="1" thickBot="1">
      <c r="A26" s="146">
        <v>3940</v>
      </c>
      <c r="B26" s="64" t="s">
        <v>207</v>
      </c>
      <c r="C26" s="9">
        <f>SUM(C24:C25)</f>
        <v>459196</v>
      </c>
      <c r="D26" s="64"/>
    </row>
    <row r="27" spans="1:4" s="17" customFormat="1" ht="12.75" customHeight="1">
      <c r="A27" s="15"/>
      <c r="B27" s="66" t="s">
        <v>742</v>
      </c>
      <c r="C27" s="35"/>
      <c r="D27" s="66"/>
    </row>
    <row r="28" spans="1:4" ht="12.75" customHeight="1">
      <c r="A28" s="71">
        <v>3951</v>
      </c>
      <c r="B28" s="59" t="s">
        <v>8</v>
      </c>
      <c r="C28" s="36">
        <v>2500</v>
      </c>
      <c r="D28" s="71"/>
    </row>
    <row r="29" spans="1:4" ht="12.75" customHeight="1">
      <c r="A29" s="71">
        <v>3952</v>
      </c>
      <c r="B29" s="59" t="s">
        <v>180</v>
      </c>
      <c r="C29" s="36">
        <v>500</v>
      </c>
      <c r="D29" s="59"/>
    </row>
    <row r="30" spans="1:4" ht="12.75" customHeight="1">
      <c r="A30" s="71">
        <v>3953</v>
      </c>
      <c r="B30" s="59" t="s">
        <v>9</v>
      </c>
      <c r="C30" s="36">
        <v>5000</v>
      </c>
      <c r="D30" s="59"/>
    </row>
    <row r="31" spans="1:4" ht="12.75" customHeight="1">
      <c r="A31" s="71">
        <v>3954</v>
      </c>
      <c r="B31" s="59" t="s">
        <v>10</v>
      </c>
      <c r="C31" s="36">
        <v>5000</v>
      </c>
      <c r="D31" s="59"/>
    </row>
    <row r="32" spans="1:4" ht="12.75" customHeight="1">
      <c r="A32" s="71">
        <v>3955</v>
      </c>
      <c r="B32" s="59" t="s">
        <v>114</v>
      </c>
      <c r="C32" s="36">
        <v>3000</v>
      </c>
      <c r="D32" s="59"/>
    </row>
    <row r="33" spans="1:4" ht="12.75" customHeight="1" thickBot="1">
      <c r="A33" s="71">
        <v>3956</v>
      </c>
      <c r="B33" s="59" t="s">
        <v>514</v>
      </c>
      <c r="C33" s="36">
        <v>3000</v>
      </c>
      <c r="D33" s="59"/>
    </row>
    <row r="34" spans="1:4" s="17" customFormat="1" ht="12.75" customHeight="1" thickBot="1">
      <c r="A34" s="146">
        <v>3950</v>
      </c>
      <c r="B34" s="64" t="s">
        <v>150</v>
      </c>
      <c r="C34" s="9">
        <f>SUM(C28:C33)</f>
        <v>19000</v>
      </c>
      <c r="D34" s="64"/>
    </row>
    <row r="35" spans="1:4" s="17" customFormat="1" ht="12.75" customHeight="1">
      <c r="A35" s="70"/>
      <c r="B35" s="66" t="s">
        <v>161</v>
      </c>
      <c r="C35" s="183"/>
      <c r="D35" s="54"/>
    </row>
    <row r="36" spans="1:4" s="17" customFormat="1" ht="12.75" customHeight="1" thickBot="1">
      <c r="A36" s="164">
        <v>3961</v>
      </c>
      <c r="B36" s="237" t="s">
        <v>162</v>
      </c>
      <c r="C36" s="35"/>
      <c r="D36" s="66"/>
    </row>
    <row r="37" spans="1:4" s="17" customFormat="1" ht="12.75" customHeight="1" thickBot="1">
      <c r="A37" s="146">
        <v>3960</v>
      </c>
      <c r="B37" s="64" t="s">
        <v>150</v>
      </c>
      <c r="C37" s="9"/>
      <c r="D37" s="64"/>
    </row>
    <row r="38" spans="1:4" s="17" customFormat="1" ht="12.75" customHeight="1">
      <c r="A38" s="70"/>
      <c r="B38" s="66" t="s">
        <v>96</v>
      </c>
      <c r="C38" s="183"/>
      <c r="D38" s="54"/>
    </row>
    <row r="39" spans="1:4" s="17" customFormat="1" ht="12.75" customHeight="1" thickBot="1">
      <c r="A39" s="164">
        <v>3971</v>
      </c>
      <c r="B39" s="304" t="s">
        <v>45</v>
      </c>
      <c r="C39" s="161">
        <v>32770</v>
      </c>
      <c r="D39" s="66"/>
    </row>
    <row r="40" spans="1:4" s="17" customFormat="1" ht="12.75" customHeight="1" thickBot="1">
      <c r="A40" s="146">
        <v>3970</v>
      </c>
      <c r="B40" s="64" t="s">
        <v>150</v>
      </c>
      <c r="C40" s="9">
        <f>SUM(C39:C39)</f>
        <v>32770</v>
      </c>
      <c r="D40" s="64"/>
    </row>
    <row r="41" spans="1:4" s="17" customFormat="1" ht="12.75" customHeight="1">
      <c r="A41" s="70"/>
      <c r="B41" s="54" t="s">
        <v>98</v>
      </c>
      <c r="C41" s="183"/>
      <c r="D41" s="54"/>
    </row>
    <row r="42" spans="1:4" s="17" customFormat="1" ht="12.75" customHeight="1">
      <c r="A42" s="164">
        <v>3990</v>
      </c>
      <c r="B42" s="237" t="s">
        <v>441</v>
      </c>
      <c r="C42" s="161">
        <v>1052</v>
      </c>
      <c r="D42" s="66"/>
    </row>
    <row r="43" spans="1:4" s="17" customFormat="1" ht="12.75" customHeight="1">
      <c r="A43" s="164">
        <v>3991</v>
      </c>
      <c r="B43" s="237" t="s">
        <v>676</v>
      </c>
      <c r="C43" s="161">
        <v>4212</v>
      </c>
      <c r="D43" s="66"/>
    </row>
    <row r="44" spans="1:4" s="17" customFormat="1" ht="12.75" customHeight="1">
      <c r="A44" s="164">
        <v>3992</v>
      </c>
      <c r="B44" s="237" t="s">
        <v>442</v>
      </c>
      <c r="C44" s="161">
        <v>1272</v>
      </c>
      <c r="D44" s="66"/>
    </row>
    <row r="45" spans="1:4" s="17" customFormat="1" ht="12.75" customHeight="1">
      <c r="A45" s="164">
        <v>3993</v>
      </c>
      <c r="B45" s="237" t="s">
        <v>443</v>
      </c>
      <c r="C45" s="161">
        <v>1142</v>
      </c>
      <c r="D45" s="66"/>
    </row>
    <row r="46" spans="1:4" s="17" customFormat="1" ht="12.75" customHeight="1">
      <c r="A46" s="164">
        <v>3994</v>
      </c>
      <c r="B46" s="237" t="s">
        <v>0</v>
      </c>
      <c r="C46" s="161">
        <v>952</v>
      </c>
      <c r="D46" s="66"/>
    </row>
    <row r="47" spans="1:4" s="17" customFormat="1" ht="12.75" customHeight="1">
      <c r="A47" s="164">
        <v>3995</v>
      </c>
      <c r="B47" s="237" t="s">
        <v>1</v>
      </c>
      <c r="C47" s="161">
        <v>992</v>
      </c>
      <c r="D47" s="66"/>
    </row>
    <row r="48" spans="1:4" s="17" customFormat="1" ht="12.75" customHeight="1">
      <c r="A48" s="164">
        <v>3996</v>
      </c>
      <c r="B48" s="237" t="s">
        <v>2</v>
      </c>
      <c r="C48" s="161">
        <v>992</v>
      </c>
      <c r="D48" s="66"/>
    </row>
    <row r="49" spans="1:4" s="17" customFormat="1" ht="12.75" customHeight="1">
      <c r="A49" s="250">
        <v>3997</v>
      </c>
      <c r="B49" s="388" t="s">
        <v>3</v>
      </c>
      <c r="C49" s="172">
        <v>942</v>
      </c>
      <c r="D49" s="77"/>
    </row>
    <row r="50" spans="1:4" s="17" customFormat="1" ht="12.75" customHeight="1">
      <c r="A50" s="164">
        <v>3998</v>
      </c>
      <c r="B50" s="237" t="s">
        <v>4</v>
      </c>
      <c r="C50" s="161">
        <v>932</v>
      </c>
      <c r="D50" s="66"/>
    </row>
    <row r="51" spans="1:4" s="17" customFormat="1" ht="12.75" customHeight="1" thickBot="1">
      <c r="A51" s="387">
        <v>3999</v>
      </c>
      <c r="B51" s="237" t="s">
        <v>5</v>
      </c>
      <c r="C51" s="184">
        <v>1032</v>
      </c>
      <c r="D51" s="63"/>
    </row>
    <row r="52" spans="1:4" s="17" customFormat="1" ht="12.75" customHeight="1" thickBot="1">
      <c r="A52" s="146"/>
      <c r="B52" s="64" t="s">
        <v>150</v>
      </c>
      <c r="C52" s="9">
        <f>SUM(C42:C51)</f>
        <v>13520</v>
      </c>
      <c r="D52" s="64"/>
    </row>
    <row r="53" spans="1:4" s="17" customFormat="1" ht="12.75" customHeight="1" thickBot="1">
      <c r="A53" s="146">
        <v>3900</v>
      </c>
      <c r="B53" s="64" t="s">
        <v>141</v>
      </c>
      <c r="C53" s="9">
        <f>C34+C26+C18+C11+C22+C37+C40+C52</f>
        <v>880182</v>
      </c>
      <c r="D53" s="64"/>
    </row>
    <row r="54" spans="1:4" s="17" customFormat="1" ht="12.75" customHeight="1">
      <c r="A54" s="87"/>
      <c r="B54" s="226" t="s">
        <v>198</v>
      </c>
      <c r="C54" s="161"/>
      <c r="D54" s="66"/>
    </row>
    <row r="55" spans="1:4" s="17" customFormat="1" ht="12.75" customHeight="1">
      <c r="A55" s="87"/>
      <c r="B55" s="36" t="s">
        <v>38</v>
      </c>
      <c r="C55" s="161"/>
      <c r="D55" s="66"/>
    </row>
    <row r="56" spans="1:4" s="17" customFormat="1" ht="12.75" customHeight="1">
      <c r="A56" s="87"/>
      <c r="B56" s="226" t="s">
        <v>290</v>
      </c>
      <c r="C56" s="161"/>
      <c r="D56" s="66"/>
    </row>
    <row r="57" spans="1:4" s="17" customFormat="1" ht="12.75" customHeight="1">
      <c r="A57" s="85"/>
      <c r="B57" s="36" t="s">
        <v>278</v>
      </c>
      <c r="C57" s="36">
        <f>SUM(C53)</f>
        <v>880182</v>
      </c>
      <c r="D57" s="66"/>
    </row>
    <row r="58" spans="1:4" s="17" customFormat="1" ht="12.75" customHeight="1">
      <c r="A58" s="85"/>
      <c r="B58" s="252" t="s">
        <v>66</v>
      </c>
      <c r="C58" s="36"/>
      <c r="D58" s="66"/>
    </row>
    <row r="59" spans="1:4" s="17" customFormat="1" ht="12.75" customHeight="1">
      <c r="A59" s="145"/>
      <c r="B59" s="305" t="s">
        <v>15</v>
      </c>
      <c r="C59" s="174">
        <f>SUM(C55:C58)</f>
        <v>880182</v>
      </c>
      <c r="D59" s="77"/>
    </row>
    <row r="60" spans="1:4" ht="12.75" customHeight="1">
      <c r="A60" s="68"/>
      <c r="B60" s="69"/>
      <c r="C60" s="27"/>
      <c r="D60" s="69"/>
    </row>
    <row r="61" ht="12.75" customHeight="1">
      <c r="A61" s="128"/>
    </row>
  </sheetData>
  <mergeCells count="2">
    <mergeCell ref="A1:E1"/>
    <mergeCell ref="A2:E2"/>
  </mergeCells>
  <printOptions horizontalCentered="1"/>
  <pageMargins left="0" right="0" top="0.1968503937007874" bottom="0.1968503937007874" header="0.5905511811023623" footer="0"/>
  <pageSetup firstPageNumber="45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81"/>
  <sheetViews>
    <sheetView showZeros="0" workbookViewId="0" topLeftCell="A13">
      <selection activeCell="B38" sqref="B38"/>
    </sheetView>
  </sheetViews>
  <sheetFormatPr defaultColWidth="9.00390625" defaultRowHeight="12.75" customHeight="1"/>
  <cols>
    <col min="1" max="1" width="5.75390625" style="68" customWidth="1"/>
    <col min="2" max="2" width="66.125" style="69" customWidth="1"/>
    <col min="3" max="3" width="12.125" style="114" customWidth="1"/>
    <col min="4" max="4" width="56.75390625" style="69" customWidth="1"/>
    <col min="5" max="16384" width="9.125" style="69" customWidth="1"/>
  </cols>
  <sheetData>
    <row r="1" spans="1:5" s="21" customFormat="1" ht="12.75" customHeight="1">
      <c r="A1" s="721" t="s">
        <v>142</v>
      </c>
      <c r="B1" s="717"/>
      <c r="C1" s="717"/>
      <c r="D1" s="717"/>
      <c r="E1" s="697"/>
    </row>
    <row r="2" spans="1:5" s="21" customFormat="1" ht="12.75" customHeight="1">
      <c r="A2" s="716" t="s">
        <v>492</v>
      </c>
      <c r="B2" s="717"/>
      <c r="C2" s="717"/>
      <c r="D2" s="717"/>
      <c r="E2" s="717"/>
    </row>
    <row r="3" spans="1:4" s="21" customFormat="1" ht="12.75" customHeight="1">
      <c r="A3" s="152"/>
      <c r="B3" s="152"/>
      <c r="C3" s="719"/>
      <c r="D3" s="720"/>
    </row>
    <row r="4" spans="3:4" ht="10.5" customHeight="1">
      <c r="C4" s="154"/>
      <c r="D4" s="206" t="s">
        <v>221</v>
      </c>
    </row>
    <row r="5" spans="1:4" ht="12.75" customHeight="1">
      <c r="A5" s="52"/>
      <c r="B5" s="129"/>
      <c r="C5" s="208" t="s">
        <v>83</v>
      </c>
      <c r="D5" s="188"/>
    </row>
    <row r="6" spans="1:4" ht="12">
      <c r="A6" s="87" t="s">
        <v>259</v>
      </c>
      <c r="B6" s="130" t="s">
        <v>137</v>
      </c>
      <c r="C6" s="15" t="s">
        <v>84</v>
      </c>
      <c r="D6" s="3" t="s">
        <v>139</v>
      </c>
    </row>
    <row r="7" spans="1:4" ht="12.75" thickBot="1">
      <c r="A7" s="243"/>
      <c r="B7" s="131"/>
      <c r="C7" s="15"/>
      <c r="D7" s="53" t="s">
        <v>140</v>
      </c>
    </row>
    <row r="8" spans="1:4" ht="12.75" customHeight="1">
      <c r="A8" s="95" t="s">
        <v>175</v>
      </c>
      <c r="B8" s="132" t="s">
        <v>176</v>
      </c>
      <c r="C8" s="207" t="s">
        <v>177</v>
      </c>
      <c r="D8" s="202" t="s">
        <v>178</v>
      </c>
    </row>
    <row r="9" spans="1:4" ht="16.5" customHeight="1">
      <c r="A9" s="22"/>
      <c r="B9" s="398" t="s">
        <v>493</v>
      </c>
      <c r="C9" s="5"/>
      <c r="D9" s="217"/>
    </row>
    <row r="10" spans="1:4" ht="12">
      <c r="A10" s="87"/>
      <c r="B10" s="133" t="s">
        <v>59</v>
      </c>
      <c r="C10" s="84"/>
      <c r="D10" s="59"/>
    </row>
    <row r="11" spans="1:4" ht="12">
      <c r="A11" s="71">
        <v>4011</v>
      </c>
      <c r="B11" s="134" t="s">
        <v>223</v>
      </c>
      <c r="C11" s="79">
        <v>91473</v>
      </c>
      <c r="D11" s="59"/>
    </row>
    <row r="12" spans="1:4" ht="12">
      <c r="A12" s="71">
        <v>4012</v>
      </c>
      <c r="B12" s="134" t="s">
        <v>153</v>
      </c>
      <c r="C12" s="79"/>
      <c r="D12" s="59"/>
    </row>
    <row r="13" spans="1:4" s="65" customFormat="1" ht="12">
      <c r="A13" s="22">
        <v>4010</v>
      </c>
      <c r="B13" s="23" t="s">
        <v>207</v>
      </c>
      <c r="C13" s="136">
        <f>SUM(C11:C12)</f>
        <v>91473</v>
      </c>
      <c r="D13" s="203"/>
    </row>
    <row r="14" spans="1:4" s="65" customFormat="1" ht="12">
      <c r="A14" s="15"/>
      <c r="B14" s="80" t="s">
        <v>7</v>
      </c>
      <c r="C14" s="225"/>
      <c r="D14" s="66"/>
    </row>
    <row r="15" spans="1:4" s="65" customFormat="1" ht="12">
      <c r="A15" s="85">
        <v>4021</v>
      </c>
      <c r="B15" s="222" t="s">
        <v>85</v>
      </c>
      <c r="C15" s="223">
        <v>10000</v>
      </c>
      <c r="D15" s="66"/>
    </row>
    <row r="16" spans="1:4" s="65" customFormat="1" ht="12">
      <c r="A16" s="22">
        <v>4020</v>
      </c>
      <c r="B16" s="244" t="s">
        <v>207</v>
      </c>
      <c r="C16" s="136">
        <f>SUM(C15:C15)</f>
        <v>10000</v>
      </c>
      <c r="D16" s="107"/>
    </row>
    <row r="17" spans="1:4" s="65" customFormat="1" ht="12">
      <c r="A17" s="15"/>
      <c r="B17" s="26" t="s">
        <v>78</v>
      </c>
      <c r="C17" s="161"/>
      <c r="D17" s="71"/>
    </row>
    <row r="18" spans="1:4" s="65" customFormat="1" ht="12.75">
      <c r="A18" s="71">
        <v>4033</v>
      </c>
      <c r="B18" s="134" t="s">
        <v>268</v>
      </c>
      <c r="C18" s="161">
        <v>5000</v>
      </c>
      <c r="D18" s="124" t="s">
        <v>168</v>
      </c>
    </row>
    <row r="19" spans="1:4" s="65" customFormat="1" ht="12.75">
      <c r="A19" s="71">
        <v>4034</v>
      </c>
      <c r="B19" s="134" t="s">
        <v>291</v>
      </c>
      <c r="C19" s="161">
        <v>40000</v>
      </c>
      <c r="D19" s="124"/>
    </row>
    <row r="20" spans="1:4" s="65" customFormat="1" ht="12">
      <c r="A20" s="22">
        <v>4030</v>
      </c>
      <c r="B20" s="23" t="s">
        <v>207</v>
      </c>
      <c r="C20" s="47">
        <f>SUM(C18:C19)</f>
        <v>45000</v>
      </c>
      <c r="D20" s="204"/>
    </row>
    <row r="21" spans="1:4" s="65" customFormat="1" ht="12.75">
      <c r="A21" s="15"/>
      <c r="B21" s="245" t="s">
        <v>70</v>
      </c>
      <c r="C21" s="185"/>
      <c r="D21" s="66"/>
    </row>
    <row r="22" spans="1:4" s="65" customFormat="1" ht="12">
      <c r="A22" s="164">
        <v>4111</v>
      </c>
      <c r="B22" s="246" t="s">
        <v>90</v>
      </c>
      <c r="C22" s="161">
        <v>578494</v>
      </c>
      <c r="D22" s="66"/>
    </row>
    <row r="23" spans="1:4" s="65" customFormat="1" ht="12">
      <c r="A23" s="164">
        <v>4112</v>
      </c>
      <c r="B23" s="246" t="s">
        <v>86</v>
      </c>
      <c r="C23" s="161">
        <v>202000</v>
      </c>
      <c r="D23" s="66"/>
    </row>
    <row r="24" spans="1:4" s="65" customFormat="1" ht="12">
      <c r="A24" s="164">
        <v>4113</v>
      </c>
      <c r="B24" s="246" t="s">
        <v>87</v>
      </c>
      <c r="C24" s="161">
        <v>75900</v>
      </c>
      <c r="D24" s="66"/>
    </row>
    <row r="25" spans="1:4" s="65" customFormat="1" ht="12">
      <c r="A25" s="164">
        <v>4114</v>
      </c>
      <c r="B25" s="246" t="s">
        <v>88</v>
      </c>
      <c r="C25" s="161">
        <v>131897</v>
      </c>
      <c r="D25" s="66"/>
    </row>
    <row r="26" spans="1:4" s="65" customFormat="1" ht="12">
      <c r="A26" s="164">
        <v>4115</v>
      </c>
      <c r="B26" s="246" t="s">
        <v>89</v>
      </c>
      <c r="C26" s="161">
        <v>248920</v>
      </c>
      <c r="D26" s="66"/>
    </row>
    <row r="27" spans="1:4" s="65" customFormat="1" ht="12">
      <c r="A27" s="164">
        <v>4116</v>
      </c>
      <c r="B27" s="246" t="s">
        <v>489</v>
      </c>
      <c r="C27" s="161">
        <v>94500</v>
      </c>
      <c r="D27" s="66"/>
    </row>
    <row r="28" spans="1:4" s="65" customFormat="1" ht="12">
      <c r="A28" s="164"/>
      <c r="B28" s="685" t="s">
        <v>744</v>
      </c>
      <c r="C28" s="161"/>
      <c r="D28" s="66"/>
    </row>
    <row r="29" spans="1:4" s="51" customFormat="1" ht="12">
      <c r="A29" s="71">
        <v>4121</v>
      </c>
      <c r="B29" s="209" t="s">
        <v>91</v>
      </c>
      <c r="C29" s="79">
        <v>50000</v>
      </c>
      <c r="D29" s="59"/>
    </row>
    <row r="30" spans="1:4" s="51" customFormat="1" ht="12">
      <c r="A30" s="71">
        <v>4122</v>
      </c>
      <c r="B30" s="153" t="s">
        <v>239</v>
      </c>
      <c r="C30" s="161">
        <v>70000</v>
      </c>
      <c r="D30" s="59"/>
    </row>
    <row r="31" spans="1:4" s="51" customFormat="1" ht="12">
      <c r="A31" s="76"/>
      <c r="B31" s="247" t="s">
        <v>143</v>
      </c>
      <c r="C31" s="78">
        <f>SUM(C22:C30)</f>
        <v>1451711</v>
      </c>
      <c r="D31" s="72"/>
    </row>
    <row r="32" spans="1:4" s="51" customFormat="1" ht="12">
      <c r="A32" s="71">
        <v>4131</v>
      </c>
      <c r="B32" s="209" t="s">
        <v>271</v>
      </c>
      <c r="C32" s="161">
        <v>45000</v>
      </c>
      <c r="D32" s="59"/>
    </row>
    <row r="33" spans="1:4" s="51" customFormat="1" ht="12" customHeight="1">
      <c r="A33" s="71">
        <v>4132</v>
      </c>
      <c r="B33" s="209" t="s">
        <v>74</v>
      </c>
      <c r="C33" s="161">
        <v>30000</v>
      </c>
      <c r="D33" s="59"/>
    </row>
    <row r="34" spans="1:4" s="51" customFormat="1" ht="12.75" customHeight="1">
      <c r="A34" s="71">
        <v>4133</v>
      </c>
      <c r="B34" s="209" t="s">
        <v>272</v>
      </c>
      <c r="C34" s="161">
        <v>150000</v>
      </c>
      <c r="D34" s="59"/>
    </row>
    <row r="35" spans="1:4" s="51" customFormat="1" ht="12.75">
      <c r="A35" s="71">
        <v>4134</v>
      </c>
      <c r="B35" s="209" t="s">
        <v>151</v>
      </c>
      <c r="C35" s="161">
        <v>150000</v>
      </c>
      <c r="D35" s="124" t="s">
        <v>168</v>
      </c>
    </row>
    <row r="36" spans="1:4" s="51" customFormat="1" ht="12">
      <c r="A36" s="71">
        <v>4135</v>
      </c>
      <c r="B36" s="209" t="s">
        <v>273</v>
      </c>
      <c r="C36" s="161">
        <v>95000</v>
      </c>
      <c r="D36" s="71" t="s">
        <v>171</v>
      </c>
    </row>
    <row r="37" spans="1:4" s="51" customFormat="1" ht="12">
      <c r="A37" s="71">
        <v>4137</v>
      </c>
      <c r="B37" s="209" t="s">
        <v>771</v>
      </c>
      <c r="C37" s="161">
        <v>149771</v>
      </c>
      <c r="D37" s="71"/>
    </row>
    <row r="38" spans="1:4" s="51" customFormat="1" ht="12">
      <c r="A38" s="22">
        <v>4100</v>
      </c>
      <c r="B38" s="23" t="s">
        <v>207</v>
      </c>
      <c r="C38" s="47">
        <f>SUM(C31:C37)</f>
        <v>2071482</v>
      </c>
      <c r="D38" s="217"/>
    </row>
    <row r="39" spans="1:4" s="51" customFormat="1" ht="12">
      <c r="A39" s="52"/>
      <c r="B39" s="24" t="s">
        <v>81</v>
      </c>
      <c r="C39" s="161"/>
      <c r="D39" s="59"/>
    </row>
    <row r="40" spans="1:4" s="51" customFormat="1" ht="12">
      <c r="A40" s="164">
        <v>4211</v>
      </c>
      <c r="B40" s="224" t="s">
        <v>92</v>
      </c>
      <c r="C40" s="161">
        <v>700</v>
      </c>
      <c r="D40" s="59"/>
    </row>
    <row r="41" spans="1:4" s="51" customFormat="1" ht="12">
      <c r="A41" s="164">
        <v>4213</v>
      </c>
      <c r="B41" s="224" t="s">
        <v>94</v>
      </c>
      <c r="C41" s="161">
        <v>5500</v>
      </c>
      <c r="D41" s="59"/>
    </row>
    <row r="42" spans="1:4" s="51" customFormat="1" ht="12">
      <c r="A42" s="164">
        <v>4219</v>
      </c>
      <c r="B42" s="224" t="s">
        <v>95</v>
      </c>
      <c r="C42" s="161">
        <v>7500</v>
      </c>
      <c r="D42" s="59"/>
    </row>
    <row r="43" spans="1:4" s="51" customFormat="1" ht="12">
      <c r="A43" s="164">
        <v>4221</v>
      </c>
      <c r="B43" s="224" t="s">
        <v>93</v>
      </c>
      <c r="C43" s="161">
        <v>950</v>
      </c>
      <c r="D43" s="59"/>
    </row>
    <row r="44" spans="1:4" s="51" customFormat="1" ht="12">
      <c r="A44" s="164">
        <v>4223</v>
      </c>
      <c r="B44" s="224" t="s">
        <v>100</v>
      </c>
      <c r="C44" s="161">
        <v>240</v>
      </c>
      <c r="D44" s="59"/>
    </row>
    <row r="45" spans="1:4" s="51" customFormat="1" ht="12">
      <c r="A45" s="164">
        <v>4225</v>
      </c>
      <c r="B45" s="224" t="s">
        <v>101</v>
      </c>
      <c r="C45" s="161">
        <v>450</v>
      </c>
      <c r="D45" s="59"/>
    </row>
    <row r="46" spans="1:4" s="51" customFormat="1" ht="12">
      <c r="A46" s="164">
        <v>4227</v>
      </c>
      <c r="B46" s="224" t="s">
        <v>102</v>
      </c>
      <c r="C46" s="161">
        <v>3800</v>
      </c>
      <c r="D46" s="59"/>
    </row>
    <row r="47" spans="1:4" s="51" customFormat="1" ht="12">
      <c r="A47" s="164">
        <v>4231</v>
      </c>
      <c r="B47" s="224" t="s">
        <v>103</v>
      </c>
      <c r="C47" s="161">
        <v>13790</v>
      </c>
      <c r="D47" s="59"/>
    </row>
    <row r="48" spans="1:4" s="51" customFormat="1" ht="12">
      <c r="A48" s="250">
        <v>4233</v>
      </c>
      <c r="B48" s="231" t="s">
        <v>105</v>
      </c>
      <c r="C48" s="172"/>
      <c r="D48" s="72"/>
    </row>
    <row r="49" spans="1:4" s="51" customFormat="1" ht="12">
      <c r="A49" s="164">
        <v>4235</v>
      </c>
      <c r="B49" s="224" t="s">
        <v>104</v>
      </c>
      <c r="C49" s="161"/>
      <c r="D49" s="59"/>
    </row>
    <row r="50" spans="1:4" s="51" customFormat="1" ht="12">
      <c r="A50" s="164">
        <v>4237</v>
      </c>
      <c r="B50" s="224" t="s">
        <v>108</v>
      </c>
      <c r="C50" s="161">
        <v>6300</v>
      </c>
      <c r="D50" s="59"/>
    </row>
    <row r="51" spans="1:4" s="51" customFormat="1" ht="12">
      <c r="A51" s="164">
        <v>4239</v>
      </c>
      <c r="B51" s="224" t="s">
        <v>106</v>
      </c>
      <c r="C51" s="161">
        <v>6300</v>
      </c>
      <c r="D51" s="59"/>
    </row>
    <row r="52" spans="1:4" s="51" customFormat="1" ht="12">
      <c r="A52" s="164">
        <v>4241</v>
      </c>
      <c r="B52" s="224" t="s">
        <v>107</v>
      </c>
      <c r="C52" s="161">
        <v>2300</v>
      </c>
      <c r="D52" s="59"/>
    </row>
    <row r="53" spans="1:4" s="51" customFormat="1" ht="12">
      <c r="A53" s="164">
        <v>4243</v>
      </c>
      <c r="B53" s="224" t="s">
        <v>109</v>
      </c>
      <c r="C53" s="161">
        <v>5500</v>
      </c>
      <c r="D53" s="59"/>
    </row>
    <row r="54" spans="1:4" s="51" customFormat="1" ht="12">
      <c r="A54" s="164">
        <v>4251</v>
      </c>
      <c r="B54" s="224" t="s">
        <v>110</v>
      </c>
      <c r="C54" s="161">
        <v>1550</v>
      </c>
      <c r="D54" s="59"/>
    </row>
    <row r="55" spans="1:4" s="51" customFormat="1" ht="12">
      <c r="A55" s="164">
        <v>4253</v>
      </c>
      <c r="B55" s="224" t="s">
        <v>111</v>
      </c>
      <c r="C55" s="161">
        <v>12700</v>
      </c>
      <c r="D55" s="59"/>
    </row>
    <row r="56" spans="1:4" s="51" customFormat="1" ht="12">
      <c r="A56" s="164">
        <v>4255</v>
      </c>
      <c r="B56" s="224" t="s">
        <v>112</v>
      </c>
      <c r="C56" s="161">
        <v>1800</v>
      </c>
      <c r="D56" s="59"/>
    </row>
    <row r="57" spans="1:4" s="51" customFormat="1" ht="12">
      <c r="A57" s="250">
        <v>4261</v>
      </c>
      <c r="B57" s="231" t="s">
        <v>113</v>
      </c>
      <c r="C57" s="172">
        <v>4800</v>
      </c>
      <c r="D57" s="72"/>
    </row>
    <row r="58" spans="1:4" s="51" customFormat="1" ht="12">
      <c r="A58" s="242">
        <v>4200</v>
      </c>
      <c r="B58" s="205" t="s">
        <v>207</v>
      </c>
      <c r="C58" s="90">
        <f>SUM(C40:C57)</f>
        <v>74180</v>
      </c>
      <c r="D58" s="248"/>
    </row>
    <row r="59" spans="1:4" s="65" customFormat="1" ht="12">
      <c r="A59" s="15"/>
      <c r="B59" s="24" t="s">
        <v>57</v>
      </c>
      <c r="C59" s="161"/>
      <c r="D59" s="66"/>
    </row>
    <row r="60" spans="1:4" s="51" customFormat="1" ht="12">
      <c r="A60" s="71">
        <v>4310</v>
      </c>
      <c r="B60" s="134" t="s">
        <v>202</v>
      </c>
      <c r="C60" s="161">
        <v>20000</v>
      </c>
      <c r="D60" s="59"/>
    </row>
    <row r="61" spans="1:4" s="51" customFormat="1" ht="12">
      <c r="A61" s="71">
        <v>4321</v>
      </c>
      <c r="B61" s="134" t="s">
        <v>711</v>
      </c>
      <c r="C61" s="161">
        <v>6600</v>
      </c>
      <c r="D61" s="59"/>
    </row>
    <row r="62" spans="1:4" s="51" customFormat="1" ht="12">
      <c r="A62" s="71">
        <v>4322</v>
      </c>
      <c r="B62" s="134" t="s">
        <v>712</v>
      </c>
      <c r="C62" s="161">
        <v>19900</v>
      </c>
      <c r="D62" s="59"/>
    </row>
    <row r="63" spans="1:4" s="51" customFormat="1" ht="12">
      <c r="A63" s="71">
        <v>4340</v>
      </c>
      <c r="B63" s="134" t="s">
        <v>97</v>
      </c>
      <c r="C63" s="161">
        <v>16649</v>
      </c>
      <c r="D63" s="59"/>
    </row>
    <row r="64" spans="1:4" s="65" customFormat="1" ht="12">
      <c r="A64" s="217">
        <v>4300</v>
      </c>
      <c r="B64" s="23" t="s">
        <v>207</v>
      </c>
      <c r="C64" s="173">
        <f>SUM(C60:C63)</f>
        <v>63149</v>
      </c>
      <c r="D64" s="107"/>
    </row>
    <row r="65" spans="1:4" s="65" customFormat="1" ht="12.75">
      <c r="A65" s="22"/>
      <c r="B65" s="397" t="s">
        <v>494</v>
      </c>
      <c r="C65" s="5"/>
      <c r="D65" s="217"/>
    </row>
    <row r="66" spans="1:4" s="65" customFormat="1" ht="12">
      <c r="A66" s="396"/>
      <c r="B66" s="26" t="s">
        <v>78</v>
      </c>
      <c r="C66" s="249"/>
      <c r="D66" s="66"/>
    </row>
    <row r="67" spans="1:4" s="65" customFormat="1" ht="12">
      <c r="A67" s="71">
        <v>4501</v>
      </c>
      <c r="B67" s="134" t="s">
        <v>201</v>
      </c>
      <c r="C67" s="161">
        <v>135000</v>
      </c>
      <c r="D67" s="71"/>
    </row>
    <row r="68" spans="1:4" s="65" customFormat="1" ht="12">
      <c r="A68" s="23">
        <v>4500</v>
      </c>
      <c r="B68" s="23" t="s">
        <v>207</v>
      </c>
      <c r="C68" s="173">
        <f>SUM(C67)</f>
        <v>135000</v>
      </c>
      <c r="D68" s="107"/>
    </row>
    <row r="69" spans="1:4" s="65" customFormat="1" ht="12">
      <c r="A69" s="82"/>
      <c r="B69" s="279" t="s">
        <v>14</v>
      </c>
      <c r="C69" s="84"/>
      <c r="D69" s="66"/>
    </row>
    <row r="70" spans="1:4" s="51" customFormat="1" ht="12">
      <c r="A70" s="82"/>
      <c r="B70" s="36" t="s">
        <v>290</v>
      </c>
      <c r="C70" s="303">
        <f>SUM(C36)</f>
        <v>95000</v>
      </c>
      <c r="D70" s="59"/>
    </row>
    <row r="71" spans="1:4" ht="12" customHeight="1">
      <c r="A71" s="85"/>
      <c r="B71" s="36" t="s">
        <v>278</v>
      </c>
      <c r="C71" s="185"/>
      <c r="D71" s="59"/>
    </row>
    <row r="72" spans="1:4" ht="12" customHeight="1">
      <c r="A72" s="85"/>
      <c r="B72" s="249" t="s">
        <v>15</v>
      </c>
      <c r="C72" s="249">
        <f>SUM(C70:C71)</f>
        <v>95000</v>
      </c>
      <c r="D72" s="59"/>
    </row>
    <row r="73" spans="1:4" ht="12" customHeight="1">
      <c r="A73" s="85"/>
      <c r="B73" s="282" t="s">
        <v>16</v>
      </c>
      <c r="C73" s="185"/>
      <c r="D73" s="59"/>
    </row>
    <row r="74" spans="1:4" ht="12">
      <c r="A74" s="85"/>
      <c r="B74" s="36" t="s">
        <v>17</v>
      </c>
      <c r="C74" s="161">
        <f>SUM(C13+C16+C20+C38+C58+C64)-C70-C71+C68-C18-C35-C33</f>
        <v>2210284</v>
      </c>
      <c r="D74" s="59"/>
    </row>
    <row r="75" spans="1:4" ht="12">
      <c r="A75" s="85"/>
      <c r="B75" s="160" t="s">
        <v>42</v>
      </c>
      <c r="C75" s="160">
        <v>333350</v>
      </c>
      <c r="D75" s="59"/>
    </row>
    <row r="76" spans="1:4" ht="12">
      <c r="A76" s="85"/>
      <c r="B76" s="36" t="s">
        <v>18</v>
      </c>
      <c r="C76" s="160"/>
      <c r="D76" s="59"/>
    </row>
    <row r="77" spans="1:4" ht="12">
      <c r="A77" s="85"/>
      <c r="B77" s="36" t="s">
        <v>19</v>
      </c>
      <c r="C77" s="161">
        <f>SUM(C18+C35)</f>
        <v>155000</v>
      </c>
      <c r="D77" s="59"/>
    </row>
    <row r="78" spans="1:4" ht="12">
      <c r="A78" s="85"/>
      <c r="B78" s="249" t="s">
        <v>21</v>
      </c>
      <c r="C78" s="249">
        <f>SUM(C74:C77)-C75</f>
        <v>2365284</v>
      </c>
      <c r="D78" s="59"/>
    </row>
    <row r="79" spans="1:4" ht="12">
      <c r="A79" s="145"/>
      <c r="B79" s="248" t="s">
        <v>43</v>
      </c>
      <c r="C79" s="165">
        <f>SUM(C33)</f>
        <v>30000</v>
      </c>
      <c r="D79" s="72"/>
    </row>
    <row r="80" spans="1:4" ht="12" customHeight="1">
      <c r="A80" s="145"/>
      <c r="B80" s="248" t="s">
        <v>40</v>
      </c>
      <c r="C80" s="174">
        <f>SUM(C72+C78+C79)</f>
        <v>2490284</v>
      </c>
      <c r="D80" s="72"/>
    </row>
    <row r="81" spans="1:3" ht="12">
      <c r="A81" s="50"/>
      <c r="C81" s="110"/>
    </row>
    <row r="82" ht="12"/>
  </sheetData>
  <mergeCells count="3">
    <mergeCell ref="C3:D3"/>
    <mergeCell ref="A1:E1"/>
    <mergeCell ref="A2:E2"/>
  </mergeCells>
  <printOptions horizontalCentered="1"/>
  <pageMargins left="0" right="0" top="0.5905511811023623" bottom="0.5905511811023623" header="0.11811023622047245" footer="0"/>
  <pageSetup firstPageNumber="47" useFirstPageNumber="1" horizontalDpi="600" verticalDpi="600" orientation="landscape" paperSize="9" scale="88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2012-02-10T11:18:47Z</cp:lastPrinted>
  <dcterms:created xsi:type="dcterms:W3CDTF">2004-02-02T11:10:51Z</dcterms:created>
  <dcterms:modified xsi:type="dcterms:W3CDTF">2012-02-10T11:40:52Z</dcterms:modified>
  <cp:category/>
  <cp:version/>
  <cp:contentType/>
  <cp:contentStatus/>
</cp:coreProperties>
</file>