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4" activeTab="14"/>
  </bookViews>
  <sheets>
    <sheet name="1a.mell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 " sheetId="8" r:id="rId8"/>
    <sheet name="4.mell." sheetId="9" r:id="rId9"/>
    <sheet name="5.mell. " sheetId="10" r:id="rId10"/>
    <sheet name="6.mell. " sheetId="11" r:id="rId11"/>
    <sheet name="7.mell" sheetId="12" r:id="rId12"/>
    <sheet name="8mell. " sheetId="13" r:id="rId13"/>
    <sheet name="9mell." sheetId="14" r:id="rId14"/>
    <sheet name="10.mell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 '!$4:$8</definedName>
    <definedName name="_xlnm.Print_Titles" localSheetId="8">'4.mell.'!$4:$8</definedName>
    <definedName name="_xlnm.Print_Titles" localSheetId="9">'5.mell. '!$6:$10</definedName>
    <definedName name="_xlnm.Print_Titles" localSheetId="13">'9mell.'!$6:$9</definedName>
    <definedName name="_xlnm.Print_Area" localSheetId="3">'2.mell'!$A$1:$E$46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<sst xmlns="http://schemas.openxmlformats.org/spreadsheetml/2006/main" count="1678" uniqueCount="677">
  <si>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</si>
  <si>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</si>
  <si>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</si>
  <si>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</si>
  <si>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</si>
  <si>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</si>
  <si>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</si>
  <si>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</si>
  <si>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</si>
  <si>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</si>
  <si>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</si>
  <si>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</si>
  <si>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</si>
  <si>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</si>
  <si>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</si>
  <si>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</si>
  <si>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</si>
  <si>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</si>
  <si>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</si>
  <si>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</si>
  <si>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</si>
  <si>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 xml:space="preserve">   Hosszú lejáratú hitelek törlesztése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</si>
  <si>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</si>
  <si>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</si>
  <si>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</si>
  <si>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Lakóházfelújítási hitel</t>
  </si>
  <si>
    <t xml:space="preserve">          Viola u. 52. felújításra</t>
  </si>
  <si>
    <t xml:space="preserve">          Berzenczey u. 30. felújítás</t>
  </si>
  <si>
    <t xml:space="preserve">          Márton 3/a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</si>
  <si>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</si>
  <si>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</si>
  <si>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</si>
  <si>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</si>
  <si>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</si>
  <si>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</si>
  <si>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</si>
  <si>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</si>
  <si>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</si>
  <si>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</si>
  <si>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</si>
  <si>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</si>
  <si>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>Kölcsön nyújtása</t>
  </si>
  <si>
    <t xml:space="preserve">Kiadások mindösszesen  (I+II-Intézmények támogatása) </t>
  </si>
  <si>
    <t xml:space="preserve">   Munkaadókat terhelő járulékok és szociális hozzájárulási adó</t>
  </si>
  <si>
    <t>Ferencvárosi Nevelési Tanácsadó felújítás</t>
  </si>
  <si>
    <t>6.sz. melléklet</t>
  </si>
  <si>
    <t>Kiadások mindösszesen</t>
  </si>
  <si>
    <t xml:space="preserve">   Egyéb felhalmozási kiadások</t>
  </si>
  <si>
    <t>Pályázati előkészítés KMOP 4.6.1.1.1.</t>
  </si>
  <si>
    <t xml:space="preserve">       ebből fordított ÁFA</t>
  </si>
  <si>
    <t>Kölcsönök nyújtása</t>
  </si>
  <si>
    <t xml:space="preserve">     Személyi juttatások </t>
  </si>
  <si>
    <t>Pénzforgalom nélküli bevételek - előző évi pénzmaradvány igénybevétele</t>
  </si>
  <si>
    <t>Pénzforgalom nélküli bevételek -előző évi pénzmaradvány igénybevétele</t>
  </si>
  <si>
    <t>Ferencvárosi Kulturális, Turisztikai és Sport Nonprofit Kft</t>
  </si>
  <si>
    <t xml:space="preserve">    Egyéb működési célú kiadások (Intézmények támogatása nélkül)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</si>
  <si>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</si>
  <si>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</si>
  <si>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</si>
  <si>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</si>
  <si>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</si>
  <si>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</si>
  <si>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</si>
  <si>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</si>
  <si>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</si>
  <si>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</si>
  <si>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</si>
  <si>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</si>
  <si>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</si>
  <si>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 xml:space="preserve"> - Parkoló Alap</t>
  </si>
  <si>
    <t xml:space="preserve">   Tárgyi eszköz értékesítés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</si>
  <si>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</si>
  <si>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</si>
  <si>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</si>
  <si>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</si>
  <si>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</si>
  <si>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</si>
  <si>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</si>
  <si>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</si>
  <si>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</si>
  <si>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</si>
  <si>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</si>
  <si>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</si>
  <si>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</si>
  <si>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</si>
  <si>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</si>
  <si>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</si>
  <si>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</si>
  <si>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</si>
  <si>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</si>
  <si>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</si>
  <si>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</si>
  <si>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</si>
  <si>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>Pályázati támogatás</t>
  </si>
  <si>
    <t>2012. évi</t>
  </si>
  <si>
    <t>terv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</si>
  <si>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</si>
  <si>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</si>
  <si>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</si>
  <si>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</si>
  <si>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</si>
  <si>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</si>
  <si>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</si>
  <si>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</si>
  <si>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</si>
  <si>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</si>
  <si>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Epres Óvoda felújítás</t>
  </si>
  <si>
    <t>Kerekerdő Óvoda felújítás</t>
  </si>
  <si>
    <t>Kúltúra, szórakoztatás támogatás</t>
  </si>
  <si>
    <t>"Manó-lak" Bölcsöde felújítás, kapacitásbővítés</t>
  </si>
  <si>
    <t xml:space="preserve">     Egyéb felhalmozási célú kiadások</t>
  </si>
  <si>
    <t>Helyi Nemzetiségi Önkormányzatok támogatása</t>
  </si>
  <si>
    <t xml:space="preserve">    Helyi Nemzetiségi Önkormányzatok pályázati kifizetései</t>
  </si>
  <si>
    <t>Belső Ferencváros</t>
  </si>
  <si>
    <t>Méhecske Óvoda felújítás</t>
  </si>
  <si>
    <t>Napfény Óvoda felújítás</t>
  </si>
  <si>
    <t>Lilom Óvoda felújítás</t>
  </si>
  <si>
    <t>Ugrifüles Óvoda felújítás</t>
  </si>
  <si>
    <t>Bakáts téri Általános Iskola felújítás</t>
  </si>
  <si>
    <t>Ferencvárosi Komplex Óvoda és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</si>
  <si>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</si>
  <si>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</si>
  <si>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</si>
  <si>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</si>
  <si>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</si>
  <si>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</si>
  <si>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</si>
  <si>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</si>
  <si>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</si>
  <si>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Szórakoztatás, kúltúra, sport</t>
  </si>
  <si>
    <t>FMK épületeinek felújítása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</si>
  <si>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</si>
  <si>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</si>
  <si>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</si>
  <si>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</si>
  <si>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</si>
  <si>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</si>
  <si>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</si>
  <si>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</si>
  <si>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</si>
  <si>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</si>
  <si>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</si>
  <si>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</si>
  <si>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</si>
  <si>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</si>
  <si>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</si>
  <si>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</si>
  <si>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</si>
  <si>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</si>
  <si>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</si>
  <si>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</si>
  <si>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</si>
  <si>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</si>
  <si>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</si>
  <si>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</si>
  <si>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</si>
  <si>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</si>
  <si>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</si>
  <si>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</si>
  <si>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</si>
  <si>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</si>
  <si>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</si>
  <si>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Beruházások</t>
  </si>
  <si>
    <t>Építőipar</t>
  </si>
  <si>
    <t>Egészségügyi prevenció</t>
  </si>
  <si>
    <t>Mindösszesen</t>
  </si>
  <si>
    <t xml:space="preserve">    Támogatásértékű bevételek államháztartáson belülről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</si>
  <si>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</si>
  <si>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</si>
  <si>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</si>
  <si>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</si>
  <si>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</si>
  <si>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</si>
  <si>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</si>
  <si>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</si>
  <si>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</si>
  <si>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</si>
  <si>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</si>
  <si>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SEM IX. Zrt.</t>
  </si>
  <si>
    <t>Európai Uniós Pályázatok</t>
  </si>
  <si>
    <t>Kúltúra, szórakoztatás Közszolgáltatási szerződés szerint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</si>
  <si>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</si>
  <si>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</si>
  <si>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</si>
  <si>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</si>
  <si>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</si>
  <si>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</si>
  <si>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</si>
  <si>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</si>
  <si>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</si>
  <si>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</si>
  <si>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</si>
  <si>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</si>
  <si>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Tárgyévi helyesbített pénzmaradvány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</si>
  <si>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</si>
  <si>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</si>
  <si>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</si>
  <si>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</si>
  <si>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</si>
  <si>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</si>
  <si>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</si>
  <si>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 xml:space="preserve"> -Környezetvédelmi Alap</t>
  </si>
  <si>
    <t>Pedagógiai feladatok</t>
  </si>
  <si>
    <t xml:space="preserve">      - Igazgatás szolgáltatási díjbevétel</t>
  </si>
  <si>
    <t xml:space="preserve">      - Felügyeleti jellegű tevékenység díjbevétele</t>
  </si>
  <si>
    <t xml:space="preserve">      - Bírságból származó bevétel</t>
  </si>
  <si>
    <t xml:space="preserve">2012. évi </t>
  </si>
  <si>
    <t xml:space="preserve">                   -pénzmaradvány visszafizetés</t>
  </si>
  <si>
    <t xml:space="preserve">       ebből:-előző évi többlettámogatás visszafizetése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</si>
  <si>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</si>
  <si>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</si>
  <si>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</si>
  <si>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</si>
  <si>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</si>
  <si>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</si>
  <si>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</si>
  <si>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</si>
  <si>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Továbbszámlázott szolgáltatások bevételei</t>
  </si>
  <si>
    <t xml:space="preserve">   Kölcsön nyújtás (munkáltatói kölcsön)</t>
  </si>
  <si>
    <t xml:space="preserve">   Kölcsön nyújtás</t>
  </si>
  <si>
    <t xml:space="preserve">   Intézményi működéshez kapcsolódó egyéb bevételek</t>
  </si>
  <si>
    <t xml:space="preserve">   Intézmények egyéb sajátos bevételei</t>
  </si>
  <si>
    <t xml:space="preserve">   Működési célú pénzeszközátvétel államháztartáson kívülről</t>
  </si>
  <si>
    <t>Városfejlesztés, üzemeltetés és közbiztonság</t>
  </si>
  <si>
    <t>Vendel tornacsarnok</t>
  </si>
  <si>
    <t xml:space="preserve">   Felhalmozási célú támogatásértékű bevételek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</si>
  <si>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</si>
  <si>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</si>
  <si>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</si>
  <si>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</si>
  <si>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</si>
  <si>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</si>
  <si>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</si>
  <si>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Szociális intézmények felújítása</t>
  </si>
  <si>
    <t>Háziorvosi rendelők felújítása</t>
  </si>
  <si>
    <t>Támogatások, támogatásértékű bevételek, kiegészítések (Intézm.tám.nélkül)</t>
  </si>
  <si>
    <t>Intézményi felújítások, tervezések</t>
  </si>
  <si>
    <t>Sport Alap</t>
  </si>
  <si>
    <t xml:space="preserve">   Támogatásértékű működési bevételek</t>
  </si>
  <si>
    <t xml:space="preserve">   Hatósági jogkörhöz köthető működési bevétel</t>
  </si>
  <si>
    <t>Üllői 45. Bérleti díj</t>
  </si>
  <si>
    <t>KÉK Pont</t>
  </si>
  <si>
    <t xml:space="preserve">    Önkormányzat egyéb költségvetési támogatása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</si>
  <si>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</si>
  <si>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</si>
  <si>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</si>
  <si>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</si>
  <si>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</si>
  <si>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</si>
  <si>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</si>
  <si>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</si>
  <si>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</si>
  <si>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</si>
  <si>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</si>
  <si>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</si>
  <si>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</si>
  <si>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</si>
  <si>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</si>
  <si>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</si>
  <si>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  - Közterület foglalási díj</t>
  </si>
  <si>
    <t xml:space="preserve">    Gépjármű adó</t>
  </si>
  <si>
    <t xml:space="preserve">    Személyi jövedelemadó</t>
  </si>
  <si>
    <t xml:space="preserve">Park felújítás </t>
  </si>
  <si>
    <t>Polgármester tiszt. Összefüggő egyéb feladatok</t>
  </si>
  <si>
    <t xml:space="preserve">    Iparűzési adó</t>
  </si>
  <si>
    <t xml:space="preserve">    Lakbér bevétel</t>
  </si>
  <si>
    <t>Humán Ügyek Bizottsága</t>
  </si>
  <si>
    <t xml:space="preserve">    Helyiség bérleti díj</t>
  </si>
  <si>
    <t>Önkormányzat sajátos működési bevételei</t>
  </si>
  <si>
    <t xml:space="preserve">    Ingatlanok, földterület, telek értékesítése</t>
  </si>
  <si>
    <t xml:space="preserve">    Helyiség értékesítés</t>
  </si>
  <si>
    <t>Felhalmozási és tőkejellegű bevételek</t>
  </si>
  <si>
    <t>Sportegyesületek támogatása</t>
  </si>
  <si>
    <t>Támogatások, támogatásértékű bevételek, kiegészítések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</si>
  <si>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</si>
  <si>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</si>
  <si>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</si>
  <si>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Önkormányzati egyéb támogatás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</si>
  <si>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</si>
  <si>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</si>
  <si>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</si>
  <si>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</si>
  <si>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</si>
  <si>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</si>
  <si>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</si>
  <si>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Helyiség megszerzési díj</t>
  </si>
  <si>
    <t xml:space="preserve">    Parkolóhely megváltás</t>
  </si>
  <si>
    <t xml:space="preserve"> -Függő bevételek forgalma</t>
  </si>
  <si>
    <t>Egyéb finanszírozás bevételei</t>
  </si>
  <si>
    <t>- Függő bevételek forgalma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</si>
  <si>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</si>
  <si>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</si>
  <si>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</si>
  <si>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</si>
  <si>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</si>
  <si>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</si>
  <si>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</si>
  <si>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</si>
  <si>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 xml:space="preserve">       Munkáltatói kölcsön</t>
  </si>
  <si>
    <t>Hitel felvétel</t>
  </si>
  <si>
    <t>Pénzforgalmi bevételek összesen:</t>
  </si>
  <si>
    <t>Polgármesteri Hivatalhoz tartozó önállóan működő intézmény</t>
  </si>
  <si>
    <t>Közterületfelügyelet</t>
  </si>
  <si>
    <t xml:space="preserve">   Egyéb felhalmozási célú kiadások</t>
  </si>
  <si>
    <t xml:space="preserve">     Önkormányzati támogatás</t>
  </si>
  <si>
    <t>II. Intézmények bevételei összesen</t>
  </si>
  <si>
    <t>Utcai szociális munka (Menhely Alapítvány)</t>
  </si>
  <si>
    <t>III. Kerületi bevételek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</si>
  <si>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</si>
  <si>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</si>
  <si>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</si>
  <si>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</si>
  <si>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 xml:space="preserve">   Önkormányzati egyéb támogatás</t>
  </si>
  <si>
    <t>Pénzforgalmi kiadások</t>
  </si>
  <si>
    <t xml:space="preserve">   Tartalék (6.sz. melléklet szerint)</t>
  </si>
  <si>
    <t xml:space="preserve">   Tartalék</t>
  </si>
  <si>
    <t>II. Intézmények kiadásai mindösszesen</t>
  </si>
  <si>
    <t>III. Kerületi kiadások</t>
  </si>
  <si>
    <t>Pénzforgalmi kiadások  (Intézmények támogatása nélkül)</t>
  </si>
  <si>
    <t>2. sz. melléklet</t>
  </si>
  <si>
    <t>Sorsz.</t>
  </si>
  <si>
    <t xml:space="preserve"> </t>
  </si>
  <si>
    <t xml:space="preserve"> 1.</t>
  </si>
  <si>
    <t xml:space="preserve"> 2.</t>
  </si>
  <si>
    <t xml:space="preserve">   Önkormányzati támogatás</t>
  </si>
  <si>
    <t>Óvodai karbantartási keret</t>
  </si>
  <si>
    <t xml:space="preserve">   ÁFA bevételek, visszatérülések</t>
  </si>
  <si>
    <t xml:space="preserve">   Kamatbevételek</t>
  </si>
  <si>
    <t xml:space="preserve">   Felhalmozási és tőkejellegű bevételek</t>
  </si>
  <si>
    <t xml:space="preserve"> Pénzforgalmi  bevételek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</si>
  <si>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</si>
  <si>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</si>
  <si>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</si>
  <si>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 xml:space="preserve"> Pénzforgalmi kiadások</t>
  </si>
  <si>
    <t>Roma koncepció</t>
  </si>
  <si>
    <t xml:space="preserve">    Önkormányzati lakások értékesítése</t>
  </si>
  <si>
    <t xml:space="preserve">   Önkormányzati étkezés támogatás</t>
  </si>
  <si>
    <t xml:space="preserve">     Önkormányzati étkezés támogatás</t>
  </si>
  <si>
    <t>Templom felújítás támogatása</t>
  </si>
  <si>
    <t xml:space="preserve">      - Egyéb bevételek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</si>
  <si>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</si>
  <si>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</si>
  <si>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</si>
  <si>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</si>
  <si>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</si>
  <si>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</si>
  <si>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</si>
  <si>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</si>
  <si>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</si>
  <si>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  Egyéb felhalmozási célú pénzeszközátadás</t>
  </si>
  <si>
    <t xml:space="preserve">   Egyéb működési célú kiadások</t>
  </si>
  <si>
    <t>Térfigyelőrendszer működtetése</t>
  </si>
  <si>
    <t>Lejárt érintésvédelmi jegyzőkönyvek elkészítése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</si>
  <si>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</si>
  <si>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</si>
  <si>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</si>
  <si>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    Lakásbiztosíték befizetése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</si>
  <si>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</si>
  <si>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</si>
  <si>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</si>
  <si>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</si>
  <si>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</si>
  <si>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</si>
  <si>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</si>
  <si>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</si>
  <si>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</si>
  <si>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</si>
  <si>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</si>
  <si>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</si>
  <si>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</si>
  <si>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</si>
  <si>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</si>
  <si>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</si>
  <si>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</si>
  <si>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</si>
  <si>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</si>
  <si>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</si>
  <si>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</si>
  <si>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</si>
  <si>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</si>
  <si>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</si>
  <si>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</si>
  <si>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</si>
  <si>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</si>
  <si>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</si>
  <si>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</si>
  <si>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</si>
  <si>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</si>
  <si>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</si>
  <si>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</si>
  <si>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</si>
  <si>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</si>
  <si>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</si>
  <si>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</si>
  <si>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</si>
  <si>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</si>
  <si>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Tervezett </t>
    </r>
    <r>
      <rPr>
        <sz val="10"/>
        <rFont val="Times New Roman"/>
        <family val="1"/>
      </rPr>
      <t>(900.000eFt)</t>
    </r>
  </si>
  <si>
    <t>8. sz. melléklet</t>
  </si>
  <si>
    <t>Tervezett költségvetési adatok</t>
  </si>
  <si>
    <t>Bevétel</t>
  </si>
  <si>
    <t>Működési célú pénzeszköz átvétel</t>
  </si>
  <si>
    <t>Felhalmozási célú pénzeszköz átvétel</t>
  </si>
  <si>
    <t>Kiadások</t>
  </si>
  <si>
    <t>Személyi juttatások</t>
  </si>
  <si>
    <t>Munkaadókat terhelő járulékok</t>
  </si>
  <si>
    <t>Dologi kiadások</t>
  </si>
  <si>
    <t>Pénzeszközátadás, speciális célú tám.</t>
  </si>
  <si>
    <t>Ellátottak juttatásai</t>
  </si>
  <si>
    <t>Felhalmozási kiadások</t>
  </si>
  <si>
    <t xml:space="preserve">KMOP-2009-4.5.2. Szociális alapszolgáltatások infrastruktúrális fejlesztése </t>
  </si>
  <si>
    <t>TÁMOP-3.1.3-10/1 Ferencváros a korszerű természettudományos oktatásért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</si>
  <si>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</si>
  <si>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</si>
  <si>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</si>
  <si>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</si>
  <si>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</si>
  <si>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</si>
  <si>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</si>
  <si>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</si>
  <si>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</si>
  <si>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Gépjárműadó</t>
  </si>
  <si>
    <t>méltányosság</t>
  </si>
  <si>
    <t>Ellátottak térítési díja gyermekétkeztetés</t>
  </si>
  <si>
    <t>Ellátottak térítési díja személyes gondoskodás</t>
  </si>
  <si>
    <t>Helyiség bérleti díj</t>
  </si>
  <si>
    <t>közérdekű bérbeadás</t>
  </si>
  <si>
    <t>9. számú melléklet</t>
  </si>
  <si>
    <t>2012. évi Polgármesteri Hivatal és Intézményi létszámadatok</t>
  </si>
  <si>
    <t>Intézmény megnevezése (Polgármesteri Hivatalnál Irodánként)</t>
  </si>
  <si>
    <t>Engedélye-zett létszám összesen</t>
  </si>
  <si>
    <t>Engedélyezett létszám</t>
  </si>
  <si>
    <t>Szakmai létsz.</t>
  </si>
  <si>
    <t>Egyéb létsz.</t>
  </si>
  <si>
    <t>Közfoglalkoz-tatottak létszáma</t>
  </si>
  <si>
    <t>Teljes munkaidős</t>
  </si>
  <si>
    <t>Részmun-kaidős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</si>
  <si>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</si>
  <si>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</si>
  <si>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</si>
  <si>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</si>
  <si>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</si>
  <si>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</si>
  <si>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</si>
  <si>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</si>
  <si>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</si>
  <si>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</si>
  <si>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</si>
  <si>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</si>
  <si>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</si>
  <si>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</si>
  <si>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1/A sz. melléklet</t>
  </si>
  <si>
    <t xml:space="preserve">Működési költségvetés bevételei </t>
  </si>
  <si>
    <t>Intézményi működési bevétel</t>
  </si>
  <si>
    <t>Önk.sajátos működési bevétel</t>
  </si>
  <si>
    <t>Intézményi költségvetési támogatás</t>
  </si>
  <si>
    <t>Egyéb működési célú kiadások</t>
  </si>
  <si>
    <t xml:space="preserve">Működési célú hitel </t>
  </si>
  <si>
    <t>Ellátottak pénzbeli juttatásai</t>
  </si>
  <si>
    <t>Működési célú előző évi  pm. igénybev</t>
  </si>
  <si>
    <t>Tartalékok</t>
  </si>
  <si>
    <t>Működési célú bev. össz.(1-7 sor)</t>
  </si>
  <si>
    <t>Működési célú kiadások össz. (9-18 sor)</t>
  </si>
  <si>
    <t>Felhalmozási célú bevétel</t>
  </si>
  <si>
    <t>20.</t>
  </si>
  <si>
    <t>Felhalmozási és tőke jellegű bevételek</t>
  </si>
  <si>
    <t>26.</t>
  </si>
  <si>
    <t>Felújítások (áfá-val együtt)</t>
  </si>
  <si>
    <t>21.</t>
  </si>
  <si>
    <t>Támogatás értékű felhalmozási bevételek</t>
  </si>
  <si>
    <t>27.</t>
  </si>
  <si>
    <t>23.</t>
  </si>
  <si>
    <t>28.</t>
  </si>
  <si>
    <t>Egyéb felhalmozási kiadások</t>
  </si>
  <si>
    <t>24.</t>
  </si>
  <si>
    <t>Pm.felhalm célú igénybevétel</t>
  </si>
  <si>
    <t>30.</t>
  </si>
  <si>
    <t>Felhalm.hitel visszafizetése</t>
  </si>
  <si>
    <t>31.</t>
  </si>
  <si>
    <t>Felhalm.hitel kamata</t>
  </si>
  <si>
    <t>32.</t>
  </si>
  <si>
    <t>Felhalmozási célú tartalék</t>
  </si>
  <si>
    <t>25.</t>
  </si>
  <si>
    <t>Felhalm.célú bevételek össz(20-24 sor)</t>
  </si>
  <si>
    <t>Felhalm kiadások összesen:(26-32 sor)</t>
  </si>
  <si>
    <t>Felügyelet alá tart.ktgv-i szervek támog. -működési célú tám.</t>
  </si>
  <si>
    <t>I. Helyi Önkormányzat költségvetési bevételei</t>
  </si>
  <si>
    <t>Intézményi működéshez kapcsolódó egyéb bevételek</t>
  </si>
  <si>
    <t>Intézmények egyéb sajátos bevételei</t>
  </si>
  <si>
    <t>Továbbszámlázott szolgáltatások bevételei</t>
  </si>
  <si>
    <t>ÁFA bevételek, visszatérülések</t>
  </si>
  <si>
    <t>Hatósági jogkörhöz köthető működési bevételek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</si>
  <si>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</si>
  <si>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</si>
  <si>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</si>
  <si>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</si>
  <si>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>Kamatbevételek</t>
  </si>
  <si>
    <t>Működési célú pénzeszközátvétel államháztartáson kívülről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</si>
  <si>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</si>
  <si>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</si>
  <si>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</si>
  <si>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I. Helyi Önkormányzat Pénzforgalmi bevételei összesen:</t>
  </si>
  <si>
    <t>II. Polgármesteri Hivatal Pénzforgalmi bevételei összesen:</t>
  </si>
  <si>
    <t>Helyi adók</t>
  </si>
  <si>
    <t>Átengedett központi adók</t>
  </si>
  <si>
    <t>Egyéb sajátos folyó bevételek</t>
  </si>
  <si>
    <t>Különféle bírságok</t>
  </si>
  <si>
    <t>I.+II.+III. Pénzforgalmi bevételek összesen:</t>
  </si>
  <si>
    <t>I.+II.+III. Bevételek mindösszesen</t>
  </si>
  <si>
    <t>IV. Intézmények bevételei</t>
  </si>
  <si>
    <t>Tárgyi eszközök értékesítése</t>
  </si>
  <si>
    <t>Sajátos felhalmozási és tőkebevétel</t>
  </si>
  <si>
    <t>Felhalmozási célú pénzeszközátvétel államháztartáson kívülről</t>
  </si>
  <si>
    <t>Támogatás</t>
  </si>
  <si>
    <t>Támogatásértékű működési bevételek</t>
  </si>
  <si>
    <t xml:space="preserve">     Normatív állami támogatás</t>
  </si>
  <si>
    <t>Előző évi egyéb költségvetési kiegészítések, visszatérülések</t>
  </si>
  <si>
    <t>Támogatásértékű felhalmozási bevételek EU-s pályázatok kapcsán</t>
  </si>
  <si>
    <t>Támogatásértékű felhalmozási bevételek Fővárosi Önkormányzattól</t>
  </si>
  <si>
    <t>Támogatásértékű felhalmozási bevételek egyéb szervektől</t>
  </si>
  <si>
    <t>Tárgyi eszköz értékesítése</t>
  </si>
  <si>
    <t>Felhalmozási célú pénzeszköz átvétele (Áh-n kívül)</t>
  </si>
  <si>
    <t>Támogatásértékű felhalmozási bevételek</t>
  </si>
  <si>
    <t>Pénzügyi befektetések bevételei</t>
  </si>
  <si>
    <t>Támogatás (Intézmények támogatása nélkül)</t>
  </si>
  <si>
    <t>Pénzforgalmi bevételek mindösszesen (Intézmények támogatása nélkül)</t>
  </si>
  <si>
    <t>III. Kerületi bevételek minösszesen (Intézmények támogatása nélkül)</t>
  </si>
  <si>
    <t>Működés célú pénzmaradvány igénybevétele</t>
  </si>
  <si>
    <t>Felhamozási, beruházási célú pémzmaradvány igénybevétele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</si>
  <si>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</si>
  <si>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</si>
  <si>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</si>
  <si>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</si>
  <si>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</si>
  <si>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</si>
  <si>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</si>
  <si>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</si>
  <si>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</si>
  <si>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</si>
  <si>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</si>
  <si>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>2012. évi  terv</t>
  </si>
  <si>
    <t xml:space="preserve">   Előző évi működési célú pm. felhasználása</t>
  </si>
  <si>
    <t xml:space="preserve">   Egyéb finanszírozás bevételei</t>
  </si>
  <si>
    <t xml:space="preserve">   Előző évi felhalmozási célú pm. felhasználása</t>
  </si>
  <si>
    <t xml:space="preserve">    Egyéb finanszírozás kiadásai</t>
  </si>
  <si>
    <t xml:space="preserve">    Egyéb működési célú kiadások</t>
  </si>
  <si>
    <t>Támogatások, támogatás értékű működési bevételek</t>
  </si>
  <si>
    <t>Munkaadókat terhelő járulékok és szociális hozzájárulási adó</t>
  </si>
  <si>
    <t xml:space="preserve">    Munkaadókat terhelő járulékok és szociális hozzájárulási adó</t>
  </si>
  <si>
    <t xml:space="preserve">    Dologi kiadások</t>
  </si>
  <si>
    <t>Felhalm.célú hitel felvétel</t>
  </si>
  <si>
    <t>Kölcsönök visszatérülések</t>
  </si>
  <si>
    <t>Működési - felhalmozási bevételek és kiadások mérlegszerű adatai 2012. év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</si>
  <si>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</si>
  <si>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</si>
  <si>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</si>
  <si>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</si>
  <si>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 xml:space="preserve">KMOP-3.3.3-11 Megújoló energiahordozók felhasználásának növelése a KMR régióban (jelenleg önerő) </t>
  </si>
  <si>
    <t>KMOP4.6.1-11 Nevelési Intézmények fejlesztése (előkészítő munkálatok)</t>
  </si>
  <si>
    <t>Ssz.</t>
  </si>
  <si>
    <t>22.</t>
  </si>
  <si>
    <t>Kicsi Bocs Óvoda</t>
  </si>
  <si>
    <t>Kerekerdő Óvoda</t>
  </si>
  <si>
    <t>Epres Óvoda</t>
  </si>
  <si>
    <t>Csicsergő Óvoda</t>
  </si>
  <si>
    <t xml:space="preserve">Liliom Óvoda </t>
  </si>
  <si>
    <t xml:space="preserve">Méhecske Óvoda </t>
  </si>
  <si>
    <t>Napfény Óvoda</t>
  </si>
  <si>
    <t>Ugrifüles Óvoda</t>
  </si>
  <si>
    <t>Bakáts téri Általános Iskola</t>
  </si>
  <si>
    <t>Dominó Általános Iskola</t>
  </si>
  <si>
    <t>József Attila Általános Iskola</t>
  </si>
  <si>
    <t>Komplex Óvoda és Általános Iskola</t>
  </si>
  <si>
    <t>Kosztolányi Dezső Általános Iskola</t>
  </si>
  <si>
    <t>Kőrösi Csoma Sándor Általános Iskola</t>
  </si>
  <si>
    <t>29.</t>
  </si>
  <si>
    <t>33.</t>
  </si>
  <si>
    <t>Molnár Ferenc Általános Iskola</t>
  </si>
  <si>
    <t>Ádám Jenő Zeneiskola</t>
  </si>
  <si>
    <t>Szentgyörgyi Albert Ált. Iskola és Gimnázium</t>
  </si>
  <si>
    <t>Telepy Károly Ált. Iskola és Gimnázium</t>
  </si>
  <si>
    <t>Leövey Klára Gimnázium</t>
  </si>
  <si>
    <t>Weörös Sándor Ált. Iskola és Gimnázium</t>
  </si>
  <si>
    <t>FESZGYI</t>
  </si>
  <si>
    <t>Fvi Egyesített Bölcsödék</t>
  </si>
  <si>
    <t>Fvi Nevelési Tanácsadó</t>
  </si>
  <si>
    <t>Polgármesteri Hivatal összesen</t>
  </si>
  <si>
    <t>Bolgár Nemzetiségi Önkormányzat</t>
  </si>
  <si>
    <t>Cigány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</si>
  <si>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</si>
  <si>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</si>
  <si>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</si>
  <si>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</si>
  <si>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</si>
  <si>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</si>
  <si>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</si>
  <si>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</si>
  <si>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</si>
  <si>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</si>
  <si>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</si>
  <si>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</si>
  <si>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Polgármesteri és Jegyzői Kabinet</t>
  </si>
  <si>
    <t>Szervezési Iroda</t>
  </si>
  <si>
    <t>Szervezési Iroda Üdülő</t>
  </si>
  <si>
    <t>Vagyonkezelési, Városüzemeltetési és Felúj. Iroda</t>
  </si>
  <si>
    <t>Polgárvédelem</t>
  </si>
  <si>
    <t>34.</t>
  </si>
  <si>
    <t>35.</t>
  </si>
  <si>
    <t>36.</t>
  </si>
  <si>
    <t>37.</t>
  </si>
  <si>
    <t xml:space="preserve">      - Parkolási bírság, pótdíj</t>
  </si>
  <si>
    <t xml:space="preserve">      - Parkolási illeték bevételek</t>
  </si>
  <si>
    <t xml:space="preserve">      - Parkolási díj kerékbilincs, ügyviteli költség,</t>
  </si>
  <si>
    <t xml:space="preserve">      - Vagyonkezeléssel kapcsolatos feladatok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</si>
  <si>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</si>
  <si>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</si>
  <si>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- Közterületfelügyeleti bírság bevétel</t>
  </si>
  <si>
    <t xml:space="preserve">      - Gépkocsi elszállítás</t>
  </si>
  <si>
    <t xml:space="preserve">       - Közterületfelügyeleti ÁFA</t>
  </si>
  <si>
    <t>III. Közterületfelügyelet bevétele:</t>
  </si>
  <si>
    <t>II. Közterületfelügyelet kiadásai</t>
  </si>
  <si>
    <t>III. Önkormányzat kiadásai</t>
  </si>
  <si>
    <t>PH, Közterület felügyelet és Önkormányzat mindösszesen</t>
  </si>
  <si>
    <t>PH, Közterület felügyelet és Önkormányzat összesen pénzforgalmi kiad.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</si>
  <si>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</si>
  <si>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</si>
  <si>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</si>
  <si>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>Csudafa Óvoda</t>
  </si>
  <si>
    <t>38.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</si>
  <si>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</si>
  <si>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</si>
  <si>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</si>
  <si>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>Ferencvárosi Önkormányzat 2012. évi közvetett támogatásai</t>
  </si>
  <si>
    <t>Összesen Oktatási, nevelési, szoc. Ktsv.szervel</t>
  </si>
  <si>
    <t xml:space="preserve">       - Parkolási feladatokkal kapcsolatos ÁFA</t>
  </si>
  <si>
    <t>Felhalmozási célú kiadások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</si>
  <si>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</si>
  <si>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</si>
  <si>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</si>
  <si>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</si>
  <si>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</si>
  <si>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</si>
  <si>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</si>
  <si>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</si>
  <si>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</si>
  <si>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</si>
  <si>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</si>
  <si>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</si>
  <si>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</si>
  <si>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FMK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</si>
  <si>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</si>
  <si>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</si>
  <si>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</si>
  <si>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</si>
  <si>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</si>
  <si>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</si>
  <si>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</si>
  <si>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</si>
  <si>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</si>
  <si>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>2012. évi                    terv</t>
  </si>
  <si>
    <t xml:space="preserve">      - Vagyonkezeléssel kapcsolatos kártérítés</t>
  </si>
  <si>
    <t xml:space="preserve">    Belső Ferencváros kúlturális negyed fejleszt. KMOP-5.2.2.</t>
  </si>
  <si>
    <t xml:space="preserve">     Fejlesztési célú hitel felvétel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</si>
  <si>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</si>
  <si>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</si>
  <si>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</si>
  <si>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</si>
  <si>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</si>
  <si>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  Működés célú pénzmaradvány igénybevétele</t>
  </si>
  <si>
    <t xml:space="preserve">    Felhamozási, beruházási célú pémzmaradvány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</si>
  <si>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</si>
  <si>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</si>
  <si>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</si>
  <si>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</si>
  <si>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39.</t>
  </si>
  <si>
    <t>2012. évi beruházási, fejlesztési kiadások</t>
  </si>
  <si>
    <t>SZEMIRAMISZ Szính.Kult.és Sport rendv-szerv.Alap.</t>
  </si>
  <si>
    <t>Pénzügyi Iroda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</si>
</sst>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</numFmts>
  <fonts count="4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i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8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2" fillId="0" borderId="11" xfId="65" applyFont="1" applyBorder="1">
      <alignment/>
      <protection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8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6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6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6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9" xfId="65" applyFont="1" applyBorder="1">
      <alignment/>
      <protection/>
    </xf>
    <xf numFmtId="0" fontId="0" fillId="0" borderId="0" xfId="0" applyAlignment="1">
      <alignment/>
    </xf>
    <xf numFmtId="3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1" fillId="0" borderId="24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9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7">
      <alignment/>
      <protection/>
    </xf>
    <xf numFmtId="0" fontId="15" fillId="0" borderId="0" xfId="67" applyFont="1" applyAlignment="1">
      <alignment horizontal="center"/>
      <protection/>
    </xf>
    <xf numFmtId="0" fontId="12" fillId="0" borderId="0" xfId="67" applyAlignment="1">
      <alignment/>
      <protection/>
    </xf>
    <xf numFmtId="0" fontId="1" fillId="0" borderId="15" xfId="67" applyFont="1" applyBorder="1" applyAlignment="1">
      <alignment horizontal="center"/>
      <protection/>
    </xf>
    <xf numFmtId="49" fontId="1" fillId="0" borderId="10" xfId="67" applyNumberFormat="1" applyFont="1" applyBorder="1" applyAlignment="1">
      <alignment horizontal="center"/>
      <protection/>
    </xf>
    <xf numFmtId="0" fontId="1" fillId="0" borderId="19" xfId="67" applyFont="1" applyBorder="1" applyAlignment="1">
      <alignment horizontal="center"/>
      <protection/>
    </xf>
    <xf numFmtId="0" fontId="1" fillId="0" borderId="11" xfId="67" applyFont="1" applyBorder="1" applyAlignment="1">
      <alignment horizontal="center"/>
      <protection/>
    </xf>
    <xf numFmtId="0" fontId="1" fillId="0" borderId="22" xfId="67" applyFont="1" applyBorder="1" applyAlignment="1">
      <alignment horizontal="center"/>
      <protection/>
    </xf>
    <xf numFmtId="0" fontId="1" fillId="0" borderId="16" xfId="67" applyFont="1" applyBorder="1" applyAlignment="1">
      <alignment horizontal="center"/>
      <protection/>
    </xf>
    <xf numFmtId="0" fontId="12" fillId="0" borderId="11" xfId="67" applyBorder="1">
      <alignment/>
      <protection/>
    </xf>
    <xf numFmtId="0" fontId="12" fillId="0" borderId="16" xfId="67" applyBorder="1">
      <alignment/>
      <protection/>
    </xf>
    <xf numFmtId="0" fontId="1" fillId="0" borderId="21" xfId="67" applyFont="1" applyBorder="1">
      <alignment/>
      <protection/>
    </xf>
    <xf numFmtId="0" fontId="12" fillId="0" borderId="14" xfId="67" applyBorder="1">
      <alignment/>
      <protection/>
    </xf>
    <xf numFmtId="0" fontId="1" fillId="0" borderId="22" xfId="67" applyFont="1" applyBorder="1">
      <alignment/>
      <protection/>
    </xf>
    <xf numFmtId="0" fontId="2" fillId="0" borderId="19" xfId="67" applyFont="1" applyBorder="1">
      <alignment/>
      <protection/>
    </xf>
    <xf numFmtId="3" fontId="2" fillId="0" borderId="19" xfId="67" applyNumberFormat="1" applyFont="1" applyBorder="1">
      <alignment/>
      <protection/>
    </xf>
    <xf numFmtId="0" fontId="12" fillId="0" borderId="10" xfId="67" applyBorder="1">
      <alignment/>
      <protection/>
    </xf>
    <xf numFmtId="0" fontId="12" fillId="0" borderId="12" xfId="67" applyBorder="1">
      <alignment/>
      <protection/>
    </xf>
    <xf numFmtId="0" fontId="15" fillId="0" borderId="11" xfId="67" applyFont="1" applyBorder="1">
      <alignment/>
      <protection/>
    </xf>
    <xf numFmtId="0" fontId="11" fillId="0" borderId="17" xfId="67" applyFont="1" applyBorder="1" applyAlignment="1">
      <alignment horizontal="center"/>
      <protection/>
    </xf>
    <xf numFmtId="0" fontId="3" fillId="0" borderId="19" xfId="67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7" applyNumberFormat="1" applyBorder="1" applyAlignment="1">
      <alignment horizontal="right"/>
      <protection/>
    </xf>
    <xf numFmtId="3" fontId="15" fillId="0" borderId="14" xfId="67" applyNumberFormat="1" applyFont="1" applyBorder="1" applyAlignment="1">
      <alignment horizontal="right"/>
      <protection/>
    </xf>
    <xf numFmtId="3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7" applyNumberFormat="1" applyFont="1" applyBorder="1" applyAlignment="1">
      <alignment horizontal="right"/>
      <protection/>
    </xf>
    <xf numFmtId="3" fontId="9" fillId="0" borderId="16" xfId="67" applyNumberFormat="1" applyFont="1" applyBorder="1" applyAlignment="1">
      <alignment horizontal="right"/>
      <protection/>
    </xf>
    <xf numFmtId="0" fontId="12" fillId="0" borderId="13" xfId="67" applyBorder="1">
      <alignment/>
      <protection/>
    </xf>
    <xf numFmtId="3" fontId="11" fillId="0" borderId="13" xfId="67" applyNumberFormat="1" applyFont="1" applyBorder="1" applyAlignment="1">
      <alignment horizontal="right"/>
      <protection/>
    </xf>
    <xf numFmtId="3" fontId="9" fillId="0" borderId="12" xfId="67" applyNumberFormat="1" applyFont="1" applyBorder="1" applyAlignment="1">
      <alignment horizontal="right"/>
      <protection/>
    </xf>
    <xf numFmtId="3" fontId="9" fillId="0" borderId="13" xfId="67" applyNumberFormat="1" applyFont="1" applyBorder="1" applyAlignment="1">
      <alignment horizontal="right"/>
      <protection/>
    </xf>
    <xf numFmtId="3" fontId="15" fillId="0" borderId="16" xfId="67" applyNumberFormat="1" applyFont="1" applyBorder="1" applyAlignment="1">
      <alignment horizontal="right"/>
      <protection/>
    </xf>
    <xf numFmtId="0" fontId="15" fillId="0" borderId="0" xfId="67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7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2" applyFont="1" applyAlignment="1">
      <alignment horizontal="center" vertical="center"/>
      <protection/>
    </xf>
    <xf numFmtId="0" fontId="12" fillId="0" borderId="29" xfId="62" applyBorder="1">
      <alignment/>
      <protection/>
    </xf>
    <xf numFmtId="0" fontId="12" fillId="0" borderId="0" xfId="62">
      <alignment/>
      <protection/>
    </xf>
    <xf numFmtId="0" fontId="36" fillId="0" borderId="0" xfId="62" applyFont="1" applyAlignment="1">
      <alignment horizontal="center" vertical="center"/>
      <protection/>
    </xf>
    <xf numFmtId="0" fontId="38" fillId="0" borderId="13" xfId="62" applyFont="1" applyBorder="1" applyAlignment="1">
      <alignment vertical="center"/>
      <protection/>
    </xf>
    <xf numFmtId="3" fontId="38" fillId="0" borderId="12" xfId="62" applyNumberFormat="1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3" fontId="37" fillId="0" borderId="13" xfId="62" applyNumberFormat="1" applyFont="1" applyBorder="1">
      <alignment/>
      <protection/>
    </xf>
    <xf numFmtId="0" fontId="39" fillId="0" borderId="0" xfId="62" applyFont="1">
      <alignment/>
      <protection/>
    </xf>
    <xf numFmtId="0" fontId="12" fillId="0" borderId="0" xfId="62" applyAlignment="1">
      <alignment/>
      <protection/>
    </xf>
    <xf numFmtId="0" fontId="12" fillId="0" borderId="0" xfId="64">
      <alignment/>
      <protection/>
    </xf>
    <xf numFmtId="0" fontId="40" fillId="0" borderId="0" xfId="64" applyFont="1" applyAlignment="1">
      <alignment horizontal="center"/>
      <protection/>
    </xf>
    <xf numFmtId="0" fontId="12" fillId="0" borderId="29" xfId="64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39" fillId="0" borderId="15" xfId="64" applyFont="1" applyBorder="1">
      <alignment/>
      <protection/>
    </xf>
    <xf numFmtId="0" fontId="39" fillId="0" borderId="34" xfId="64" applyFont="1" applyBorder="1">
      <alignment/>
      <protection/>
    </xf>
    <xf numFmtId="0" fontId="39" fillId="0" borderId="35" xfId="64" applyFont="1" applyBorder="1">
      <alignment/>
      <protection/>
    </xf>
    <xf numFmtId="3" fontId="39" fillId="0" borderId="10" xfId="64" applyNumberFormat="1" applyFont="1" applyBorder="1">
      <alignment/>
      <protection/>
    </xf>
    <xf numFmtId="0" fontId="39" fillId="0" borderId="23" xfId="64" applyFont="1" applyBorder="1">
      <alignment/>
      <protection/>
    </xf>
    <xf numFmtId="0" fontId="39" fillId="0" borderId="29" xfId="64" applyFont="1" applyBorder="1">
      <alignment/>
      <protection/>
    </xf>
    <xf numFmtId="0" fontId="39" fillId="0" borderId="32" xfId="64" applyFont="1" applyBorder="1">
      <alignment/>
      <protection/>
    </xf>
    <xf numFmtId="3" fontId="39" fillId="0" borderId="12" xfId="64" applyNumberFormat="1" applyFont="1" applyBorder="1">
      <alignment/>
      <protection/>
    </xf>
    <xf numFmtId="0" fontId="39" fillId="0" borderId="19" xfId="64" applyFont="1" applyBorder="1">
      <alignment/>
      <protection/>
    </xf>
    <xf numFmtId="0" fontId="39" fillId="0" borderId="0" xfId="64" applyFont="1" applyBorder="1">
      <alignment/>
      <protection/>
    </xf>
    <xf numFmtId="0" fontId="39" fillId="0" borderId="33" xfId="64" applyFont="1" applyBorder="1">
      <alignment/>
      <protection/>
    </xf>
    <xf numFmtId="3" fontId="39" fillId="0" borderId="11" xfId="64" applyNumberFormat="1" applyFont="1" applyBorder="1">
      <alignment/>
      <protection/>
    </xf>
    <xf numFmtId="0" fontId="39" fillId="0" borderId="22" xfId="64" applyFont="1" applyBorder="1">
      <alignment/>
      <protection/>
    </xf>
    <xf numFmtId="0" fontId="39" fillId="0" borderId="36" xfId="64" applyFont="1" applyBorder="1">
      <alignment/>
      <protection/>
    </xf>
    <xf numFmtId="0" fontId="39" fillId="0" borderId="37" xfId="64" applyFont="1" applyBorder="1">
      <alignment/>
      <protection/>
    </xf>
    <xf numFmtId="3" fontId="39" fillId="0" borderId="16" xfId="64" applyNumberFormat="1" applyFont="1" applyBorder="1">
      <alignment/>
      <protection/>
    </xf>
    <xf numFmtId="0" fontId="39" fillId="0" borderId="24" xfId="64" applyFont="1" applyBorder="1">
      <alignment/>
      <protection/>
    </xf>
    <xf numFmtId="0" fontId="39" fillId="0" borderId="38" xfId="64" applyFont="1" applyBorder="1">
      <alignment/>
      <protection/>
    </xf>
    <xf numFmtId="0" fontId="39" fillId="0" borderId="39" xfId="64" applyFont="1" applyBorder="1">
      <alignment/>
      <protection/>
    </xf>
    <xf numFmtId="3" fontId="39" fillId="0" borderId="20" xfId="64" applyNumberFormat="1" applyFont="1" applyBorder="1">
      <alignment/>
      <protection/>
    </xf>
    <xf numFmtId="3" fontId="41" fillId="0" borderId="20" xfId="64" applyNumberFormat="1" applyFont="1" applyBorder="1" applyAlignment="1">
      <alignment vertical="center"/>
      <protection/>
    </xf>
    <xf numFmtId="3" fontId="41" fillId="0" borderId="12" xfId="64" applyNumberFormat="1" applyFont="1" applyBorder="1">
      <alignment/>
      <protection/>
    </xf>
    <xf numFmtId="3" fontId="41" fillId="0" borderId="10" xfId="64" applyNumberFormat="1" applyFont="1" applyBorder="1" applyAlignment="1">
      <alignment vertical="center"/>
      <protection/>
    </xf>
    <xf numFmtId="3" fontId="41" fillId="0" borderId="11" xfId="64" applyNumberFormat="1" applyFont="1" applyBorder="1" applyAlignment="1">
      <alignment vertical="center"/>
      <protection/>
    </xf>
    <xf numFmtId="3" fontId="41" fillId="0" borderId="16" xfId="64" applyNumberFormat="1" applyFont="1" applyBorder="1">
      <alignment/>
      <protection/>
    </xf>
    <xf numFmtId="0" fontId="12" fillId="0" borderId="0" xfId="68">
      <alignment/>
      <protection/>
    </xf>
    <xf numFmtId="0" fontId="12" fillId="0" borderId="29" xfId="68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16" fillId="0" borderId="13" xfId="68" applyFont="1" applyBorder="1">
      <alignment/>
      <protection/>
    </xf>
    <xf numFmtId="0" fontId="15" fillId="0" borderId="11" xfId="68" applyFont="1" applyBorder="1" applyAlignment="1">
      <alignment horizontal="center"/>
      <protection/>
    </xf>
    <xf numFmtId="0" fontId="45" fillId="0" borderId="11" xfId="68" applyFont="1" applyBorder="1" applyAlignment="1">
      <alignment/>
      <protection/>
    </xf>
    <xf numFmtId="0" fontId="45" fillId="0" borderId="0" xfId="68" applyFont="1">
      <alignment/>
      <protection/>
    </xf>
    <xf numFmtId="0" fontId="45" fillId="0" borderId="11" xfId="68" applyFont="1" applyBorder="1">
      <alignment/>
      <protection/>
    </xf>
    <xf numFmtId="3" fontId="45" fillId="0" borderId="11" xfId="68" applyNumberFormat="1" applyFont="1" applyBorder="1">
      <alignment/>
      <protection/>
    </xf>
    <xf numFmtId="0" fontId="17" fillId="0" borderId="11" xfId="68" applyFont="1" applyBorder="1">
      <alignment/>
      <protection/>
    </xf>
    <xf numFmtId="0" fontId="15" fillId="0" borderId="12" xfId="68" applyFont="1" applyBorder="1" applyAlignment="1">
      <alignment horizontal="center"/>
      <protection/>
    </xf>
    <xf numFmtId="0" fontId="45" fillId="0" borderId="29" xfId="68" applyFont="1" applyBorder="1">
      <alignment/>
      <protection/>
    </xf>
    <xf numFmtId="0" fontId="45" fillId="0" borderId="12" xfId="68" applyFont="1" applyBorder="1">
      <alignment/>
      <protection/>
    </xf>
    <xf numFmtId="3" fontId="45" fillId="0" borderId="12" xfId="68" applyNumberFormat="1" applyFont="1" applyBorder="1">
      <alignment/>
      <protection/>
    </xf>
    <xf numFmtId="0" fontId="17" fillId="0" borderId="12" xfId="68" applyFont="1" applyBorder="1">
      <alignment/>
      <protection/>
    </xf>
    <xf numFmtId="0" fontId="12" fillId="0" borderId="0" xfId="63">
      <alignment/>
      <protection/>
    </xf>
    <xf numFmtId="0" fontId="12" fillId="0" borderId="0" xfId="59" applyAlignment="1">
      <alignment/>
      <protection/>
    </xf>
    <xf numFmtId="0" fontId="12" fillId="0" borderId="13" xfId="63" applyBorder="1">
      <alignment/>
      <protection/>
    </xf>
    <xf numFmtId="0" fontId="12" fillId="0" borderId="0" xfId="61">
      <alignment/>
      <protection/>
    </xf>
    <xf numFmtId="0" fontId="37" fillId="0" borderId="0" xfId="61" applyFont="1" applyAlignment="1">
      <alignment horizontal="right"/>
      <protection/>
    </xf>
    <xf numFmtId="0" fontId="41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8" fillId="0" borderId="0" xfId="61" applyFont="1">
      <alignment/>
      <protection/>
    </xf>
    <xf numFmtId="0" fontId="41" fillId="0" borderId="40" xfId="61" applyFont="1" applyBorder="1" applyAlignment="1">
      <alignment horizontal="right"/>
      <protection/>
    </xf>
    <xf numFmtId="0" fontId="39" fillId="0" borderId="23" xfId="61" applyFont="1" applyBorder="1">
      <alignment/>
      <protection/>
    </xf>
    <xf numFmtId="0" fontId="38" fillId="0" borderId="41" xfId="61" applyFont="1" applyBorder="1" applyAlignment="1">
      <alignment horizontal="right"/>
      <protection/>
    </xf>
    <xf numFmtId="0" fontId="37" fillId="0" borderId="13" xfId="61" applyFont="1" applyBorder="1">
      <alignment/>
      <protection/>
    </xf>
    <xf numFmtId="3" fontId="38" fillId="0" borderId="13" xfId="61" applyNumberFormat="1" applyFont="1" applyBorder="1">
      <alignment/>
      <protection/>
    </xf>
    <xf numFmtId="0" fontId="45" fillId="0" borderId="0" xfId="61" applyFont="1">
      <alignment/>
      <protection/>
    </xf>
    <xf numFmtId="0" fontId="38" fillId="0" borderId="26" xfId="61" applyFont="1" applyBorder="1" applyAlignment="1">
      <alignment/>
      <protection/>
    </xf>
    <xf numFmtId="0" fontId="38" fillId="0" borderId="31" xfId="61" applyFont="1" applyBorder="1" applyAlignment="1">
      <alignment/>
      <protection/>
    </xf>
    <xf numFmtId="3" fontId="38" fillId="0" borderId="26" xfId="61" applyNumberFormat="1" applyFont="1" applyBorder="1">
      <alignment/>
      <protection/>
    </xf>
    <xf numFmtId="0" fontId="38" fillId="0" borderId="13" xfId="61" applyFont="1" applyBorder="1">
      <alignment/>
      <protection/>
    </xf>
    <xf numFmtId="0" fontId="0" fillId="0" borderId="31" xfId="0" applyBorder="1" applyAlignment="1">
      <alignment/>
    </xf>
    <xf numFmtId="3" fontId="38" fillId="16" borderId="26" xfId="61" applyNumberFormat="1" applyFont="1" applyFill="1" applyBorder="1">
      <alignment/>
      <protection/>
    </xf>
    <xf numFmtId="0" fontId="38" fillId="16" borderId="13" xfId="61" applyFont="1" applyFill="1" applyBorder="1">
      <alignment/>
      <protection/>
    </xf>
    <xf numFmtId="3" fontId="38" fillId="16" borderId="13" xfId="61" applyNumberFormat="1" applyFont="1" applyFill="1" applyBorder="1">
      <alignment/>
      <protection/>
    </xf>
    <xf numFmtId="0" fontId="38" fillId="0" borderId="10" xfId="61" applyFont="1" applyBorder="1">
      <alignment/>
      <protection/>
    </xf>
    <xf numFmtId="0" fontId="38" fillId="0" borderId="13" xfId="61" applyFont="1" applyBorder="1" applyAlignment="1">
      <alignment/>
      <protection/>
    </xf>
    <xf numFmtId="0" fontId="38" fillId="0" borderId="42" xfId="61" applyFont="1" applyBorder="1" applyAlignment="1">
      <alignment horizontal="right"/>
      <protection/>
    </xf>
    <xf numFmtId="0" fontId="38" fillId="0" borderId="12" xfId="61" applyFont="1" applyBorder="1">
      <alignment/>
      <protection/>
    </xf>
    <xf numFmtId="0" fontId="38" fillId="0" borderId="12" xfId="61" applyFont="1" applyBorder="1" applyAlignment="1">
      <alignment/>
      <protection/>
    </xf>
    <xf numFmtId="0" fontId="41" fillId="0" borderId="43" xfId="61" applyFont="1" applyBorder="1" applyAlignment="1">
      <alignment horizontal="right"/>
      <protection/>
    </xf>
    <xf numFmtId="0" fontId="41" fillId="0" borderId="44" xfId="61" applyFont="1" applyBorder="1" applyAlignment="1">
      <alignment horizontal="right"/>
      <protection/>
    </xf>
    <xf numFmtId="3" fontId="41" fillId="0" borderId="28" xfId="61" applyNumberFormat="1" applyFont="1" applyFill="1" applyBorder="1">
      <alignment/>
      <protection/>
    </xf>
    <xf numFmtId="0" fontId="38" fillId="0" borderId="45" xfId="61" applyFont="1" applyBorder="1" applyAlignment="1">
      <alignment horizontal="right"/>
      <protection/>
    </xf>
    <xf numFmtId="0" fontId="37" fillId="0" borderId="12" xfId="61" applyFont="1" applyBorder="1">
      <alignment/>
      <protection/>
    </xf>
    <xf numFmtId="0" fontId="38" fillId="0" borderId="13" xfId="61" applyFont="1" applyBorder="1" applyAlignment="1">
      <alignment horizontal="left"/>
      <protection/>
    </xf>
    <xf numFmtId="0" fontId="41" fillId="0" borderId="13" xfId="61" applyFont="1" applyFill="1" applyBorder="1">
      <alignment/>
      <protection/>
    </xf>
    <xf numFmtId="0" fontId="37" fillId="0" borderId="12" xfId="61" applyFont="1" applyFill="1" applyBorder="1">
      <alignment/>
      <protection/>
    </xf>
    <xf numFmtId="0" fontId="37" fillId="0" borderId="41" xfId="61" applyFont="1" applyFill="1" applyBorder="1" applyAlignment="1">
      <alignment horizontal="right"/>
      <protection/>
    </xf>
    <xf numFmtId="0" fontId="37" fillId="0" borderId="17" xfId="61" applyFont="1" applyFill="1" applyBorder="1">
      <alignment/>
      <protection/>
    </xf>
    <xf numFmtId="0" fontId="37" fillId="0" borderId="13" xfId="61" applyFont="1" applyFill="1" applyBorder="1">
      <alignment/>
      <protection/>
    </xf>
    <xf numFmtId="3" fontId="2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3" fillId="0" borderId="14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12" fillId="0" borderId="0" xfId="62" applyFont="1" applyAlignment="1">
      <alignment horizontal="center"/>
      <protection/>
    </xf>
    <xf numFmtId="0" fontId="12" fillId="0" borderId="0" xfId="62" applyAlignment="1">
      <alignment horizontal="center"/>
      <protection/>
    </xf>
    <xf numFmtId="0" fontId="15" fillId="0" borderId="0" xfId="62" applyFont="1">
      <alignment/>
      <protection/>
    </xf>
    <xf numFmtId="0" fontId="37" fillId="0" borderId="29" xfId="62" applyFont="1" applyBorder="1">
      <alignment/>
      <protection/>
    </xf>
    <xf numFmtId="0" fontId="38" fillId="0" borderId="29" xfId="62" applyFont="1" applyBorder="1">
      <alignment/>
      <protection/>
    </xf>
    <xf numFmtId="0" fontId="38" fillId="0" borderId="29" xfId="62" applyFont="1" applyBorder="1" applyAlignment="1">
      <alignment/>
      <protection/>
    </xf>
    <xf numFmtId="0" fontId="38" fillId="0" borderId="13" xfId="62" applyFont="1" applyBorder="1">
      <alignment/>
      <protection/>
    </xf>
    <xf numFmtId="0" fontId="38" fillId="0" borderId="26" xfId="62" applyFont="1" applyBorder="1">
      <alignment/>
      <protection/>
    </xf>
    <xf numFmtId="0" fontId="38" fillId="0" borderId="46" xfId="62" applyFont="1" applyBorder="1">
      <alignment/>
      <protection/>
    </xf>
    <xf numFmtId="0" fontId="37" fillId="0" borderId="10" xfId="62" applyFont="1" applyBorder="1" applyAlignment="1">
      <alignment horizontal="center"/>
      <protection/>
    </xf>
    <xf numFmtId="0" fontId="37" fillId="0" borderId="0" xfId="62" applyFont="1" applyAlignment="1">
      <alignment horizontal="center"/>
      <protection/>
    </xf>
    <xf numFmtId="0" fontId="37" fillId="0" borderId="11" xfId="62" applyFont="1" applyBorder="1" applyAlignment="1">
      <alignment horizontal="center"/>
      <protection/>
    </xf>
    <xf numFmtId="0" fontId="12" fillId="0" borderId="0" xfId="62" applyBorder="1">
      <alignment/>
      <protection/>
    </xf>
    <xf numFmtId="0" fontId="37" fillId="0" borderId="0" xfId="62" applyFont="1" applyBorder="1" applyAlignment="1">
      <alignment horizontal="center"/>
      <protection/>
    </xf>
    <xf numFmtId="0" fontId="38" fillId="0" borderId="0" xfId="62" applyFont="1" applyBorder="1">
      <alignment/>
      <protection/>
    </xf>
    <xf numFmtId="3" fontId="38" fillId="0" borderId="46" xfId="62" applyNumberFormat="1" applyFont="1" applyBorder="1">
      <alignment/>
      <protection/>
    </xf>
    <xf numFmtId="0" fontId="2" fillId="0" borderId="20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2" fillId="0" borderId="21" xfId="61" applyBorder="1">
      <alignment/>
      <protection/>
    </xf>
    <xf numFmtId="0" fontId="12" fillId="0" borderId="47" xfId="61" applyBorder="1">
      <alignment/>
      <protection/>
    </xf>
    <xf numFmtId="0" fontId="41" fillId="0" borderId="41" xfId="61" applyFont="1" applyFill="1" applyBorder="1">
      <alignment/>
      <protection/>
    </xf>
    <xf numFmtId="3" fontId="38" fillId="0" borderId="12" xfId="0" applyNumberFormat="1" applyFont="1" applyBorder="1" applyAlignment="1">
      <alignment/>
    </xf>
    <xf numFmtId="3" fontId="40" fillId="0" borderId="23" xfId="61" applyNumberFormat="1" applyFont="1" applyFill="1" applyBorder="1">
      <alignment/>
      <protection/>
    </xf>
    <xf numFmtId="3" fontId="40" fillId="0" borderId="26" xfId="61" applyNumberFormat="1" applyFont="1" applyFill="1" applyBorder="1">
      <alignment/>
      <protection/>
    </xf>
    <xf numFmtId="3" fontId="40" fillId="0" borderId="17" xfId="61" applyNumberFormat="1" applyFont="1" applyFill="1" applyBorder="1">
      <alignment/>
      <protection/>
    </xf>
    <xf numFmtId="3" fontId="40" fillId="0" borderId="13" xfId="61" applyNumberFormat="1" applyFont="1" applyBorder="1">
      <alignment/>
      <protection/>
    </xf>
    <xf numFmtId="0" fontId="2" fillId="0" borderId="19" xfId="67" applyFont="1" applyBorder="1" applyAlignment="1">
      <alignment horizontal="left"/>
      <protection/>
    </xf>
    <xf numFmtId="3" fontId="2" fillId="0" borderId="11" xfId="67" applyNumberFormat="1" applyFont="1" applyBorder="1" applyAlignment="1">
      <alignment horizontal="right"/>
      <protection/>
    </xf>
    <xf numFmtId="0" fontId="15" fillId="0" borderId="13" xfId="67" applyFont="1" applyBorder="1">
      <alignment/>
      <protection/>
    </xf>
    <xf numFmtId="0" fontId="3" fillId="0" borderId="26" xfId="67" applyFont="1" applyBorder="1" applyAlignment="1">
      <alignment horizontal="left"/>
      <protection/>
    </xf>
    <xf numFmtId="3" fontId="1" fillId="0" borderId="13" xfId="67" applyNumberFormat="1" applyFont="1" applyBorder="1" applyAlignment="1">
      <alignment horizontal="right"/>
      <protection/>
    </xf>
    <xf numFmtId="0" fontId="12" fillId="0" borderId="29" xfId="63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46" fillId="0" borderId="13" xfId="0" applyFont="1" applyBorder="1" applyAlignment="1">
      <alignment/>
    </xf>
    <xf numFmtId="3" fontId="38" fillId="0" borderId="26" xfId="62" applyNumberFormat="1" applyFont="1" applyBorder="1">
      <alignment/>
      <protection/>
    </xf>
    <xf numFmtId="3" fontId="38" fillId="0" borderId="31" xfId="62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0" xfId="63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5" fillId="0" borderId="34" xfId="63" applyFont="1" applyBorder="1" applyAlignment="1">
      <alignment/>
      <protection/>
    </xf>
    <xf numFmtId="0" fontId="12" fillId="0" borderId="34" xfId="63" applyBorder="1" applyAlignment="1">
      <alignment/>
      <protection/>
    </xf>
    <xf numFmtId="0" fontId="1" fillId="0" borderId="19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8" fillId="0" borderId="0" xfId="62" applyFont="1" applyBorder="1" applyAlignment="1">
      <alignment/>
      <protection/>
    </xf>
    <xf numFmtId="3" fontId="38" fillId="0" borderId="0" xfId="62" applyNumberFormat="1" applyFont="1" applyBorder="1">
      <alignment/>
      <protection/>
    </xf>
    <xf numFmtId="0" fontId="15" fillId="0" borderId="0" xfId="63" applyFont="1" applyBorder="1" applyAlignment="1">
      <alignment/>
      <protection/>
    </xf>
    <xf numFmtId="0" fontId="12" fillId="0" borderId="34" xfId="63" applyBorder="1" applyAlignment="1">
      <alignment horizontal="right" vertical="center"/>
      <protection/>
    </xf>
    <xf numFmtId="0" fontId="12" fillId="0" borderId="0" xfId="63" applyBorder="1" applyAlignment="1">
      <alignment horizontal="right" vertical="center"/>
      <protection/>
    </xf>
    <xf numFmtId="0" fontId="0" fillId="0" borderId="27" xfId="0" applyFont="1" applyBorder="1" applyAlignment="1">
      <alignment/>
    </xf>
    <xf numFmtId="0" fontId="41" fillId="0" borderId="47" xfId="61" applyFont="1" applyFill="1" applyBorder="1" applyAlignment="1">
      <alignment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48" xfId="61" applyFont="1" applyBorder="1" applyAlignment="1">
      <alignment horizontal="center" vertical="center"/>
      <protection/>
    </xf>
    <xf numFmtId="0" fontId="37" fillId="0" borderId="36" xfId="61" applyFont="1" applyBorder="1" applyAlignment="1">
      <alignment horizontal="center" vertical="center"/>
      <protection/>
    </xf>
    <xf numFmtId="0" fontId="37" fillId="0" borderId="37" xfId="61" applyFont="1" applyBorder="1" applyAlignment="1">
      <alignment horizontal="center" vertical="center"/>
      <protection/>
    </xf>
    <xf numFmtId="0" fontId="37" fillId="0" borderId="24" xfId="61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37" fillId="0" borderId="25" xfId="61" applyFont="1" applyBorder="1" applyAlignment="1">
      <alignment/>
      <protection/>
    </xf>
    <xf numFmtId="0" fontId="37" fillId="0" borderId="39" xfId="61" applyFont="1" applyBorder="1" applyAlignment="1">
      <alignment horizontal="center" vertical="center"/>
      <protection/>
    </xf>
    <xf numFmtId="0" fontId="37" fillId="0" borderId="38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12" fillId="0" borderId="13" xfId="61" applyBorder="1" applyAlignment="1">
      <alignment/>
      <protection/>
    </xf>
    <xf numFmtId="0" fontId="38" fillId="0" borderId="26" xfId="61" applyFont="1" applyBorder="1" applyAlignment="1">
      <alignment/>
      <protection/>
    </xf>
    <xf numFmtId="0" fontId="38" fillId="0" borderId="31" xfId="61" applyFont="1" applyBorder="1" applyAlignment="1">
      <alignment/>
      <protection/>
    </xf>
    <xf numFmtId="0" fontId="38" fillId="0" borderId="13" xfId="61" applyFont="1" applyBorder="1" applyAlignment="1">
      <alignment/>
      <protection/>
    </xf>
    <xf numFmtId="0" fontId="41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61" applyFont="1" applyAlignment="1">
      <alignment horizontal="center"/>
      <protection/>
    </xf>
    <xf numFmtId="0" fontId="0" fillId="0" borderId="0" xfId="0" applyAlignment="1">
      <alignment/>
    </xf>
    <xf numFmtId="0" fontId="37" fillId="0" borderId="49" xfId="61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67" applyFont="1" applyAlignment="1">
      <alignment horizontal="center"/>
      <protection/>
    </xf>
    <xf numFmtId="0" fontId="9" fillId="0" borderId="0" xfId="67" applyFont="1" applyAlignment="1">
      <alignment/>
      <protection/>
    </xf>
    <xf numFmtId="0" fontId="16" fillId="0" borderId="0" xfId="67" applyFont="1" applyAlignment="1">
      <alignment horizontal="center"/>
      <protection/>
    </xf>
    <xf numFmtId="0" fontId="17" fillId="0" borderId="0" xfId="67" applyFont="1" applyAlignment="1">
      <alignment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8" fillId="0" borderId="26" xfId="62" applyFont="1" applyBorder="1" applyAlignment="1">
      <alignment/>
      <protection/>
    </xf>
    <xf numFmtId="0" fontId="38" fillId="0" borderId="31" xfId="62" applyFont="1" applyBorder="1" applyAlignment="1">
      <alignment/>
      <protection/>
    </xf>
    <xf numFmtId="0" fontId="0" fillId="0" borderId="31" xfId="0" applyBorder="1" applyAlignment="1">
      <alignment/>
    </xf>
    <xf numFmtId="0" fontId="37" fillId="0" borderId="26" xfId="62" applyFont="1" applyBorder="1" applyAlignment="1">
      <alignment/>
      <protection/>
    </xf>
    <xf numFmtId="0" fontId="37" fillId="0" borderId="11" xfId="62" applyFont="1" applyBorder="1" applyAlignment="1">
      <alignment vertical="center" wrapText="1"/>
      <protection/>
    </xf>
    <xf numFmtId="0" fontId="38" fillId="0" borderId="50" xfId="62" applyFont="1" applyBorder="1" applyAlignment="1">
      <alignment vertical="center" wrapText="1"/>
      <protection/>
    </xf>
    <xf numFmtId="0" fontId="38" fillId="0" borderId="10" xfId="62" applyFont="1" applyBorder="1" applyAlignment="1">
      <alignment vertical="center"/>
      <protection/>
    </xf>
    <xf numFmtId="0" fontId="38" fillId="0" borderId="12" xfId="62" applyFont="1" applyBorder="1" applyAlignment="1">
      <alignment vertical="center"/>
      <protection/>
    </xf>
    <xf numFmtId="0" fontId="38" fillId="0" borderId="11" xfId="62" applyFont="1" applyBorder="1" applyAlignment="1">
      <alignment vertical="center"/>
      <protection/>
    </xf>
    <xf numFmtId="0" fontId="37" fillId="0" borderId="10" xfId="62" applyFont="1" applyBorder="1" applyAlignment="1">
      <alignment vertical="center" wrapText="1"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5" fillId="0" borderId="0" xfId="62" applyFont="1" applyAlignment="1">
      <alignment/>
      <protection/>
    </xf>
    <xf numFmtId="0" fontId="38" fillId="0" borderId="51" xfId="62" applyFont="1" applyBorder="1" applyAlignment="1">
      <alignment vertical="center"/>
      <protection/>
    </xf>
    <xf numFmtId="0" fontId="39" fillId="0" borderId="11" xfId="64" applyFont="1" applyBorder="1" applyAlignment="1">
      <alignment horizontal="center" vertical="center"/>
      <protection/>
    </xf>
    <xf numFmtId="0" fontId="12" fillId="0" borderId="11" xfId="64" applyBorder="1" applyAlignment="1">
      <alignment horizontal="center" vertical="center"/>
      <protection/>
    </xf>
    <xf numFmtId="0" fontId="12" fillId="0" borderId="16" xfId="64" applyBorder="1" applyAlignment="1">
      <alignment horizontal="center" vertical="center"/>
      <protection/>
    </xf>
    <xf numFmtId="0" fontId="39" fillId="0" borderId="19" xfId="64" applyFont="1" applyBorder="1" applyAlignment="1">
      <alignment horizontal="center" vertical="center" wrapText="1"/>
      <protection/>
    </xf>
    <xf numFmtId="0" fontId="39" fillId="0" borderId="33" xfId="64" applyFont="1" applyBorder="1" applyAlignment="1">
      <alignment horizontal="center" vertical="center" wrapText="1"/>
      <protection/>
    </xf>
    <xf numFmtId="0" fontId="12" fillId="0" borderId="19" xfId="64" applyBorder="1" applyAlignment="1">
      <alignment horizontal="center" vertical="center" wrapText="1"/>
      <protection/>
    </xf>
    <xf numFmtId="0" fontId="12" fillId="0" borderId="33" xfId="64" applyBorder="1" applyAlignment="1">
      <alignment horizontal="center" vertical="center" wrapText="1"/>
      <protection/>
    </xf>
    <xf numFmtId="0" fontId="12" fillId="0" borderId="22" xfId="64" applyBorder="1" applyAlignment="1">
      <alignment horizontal="center" vertical="center" wrapText="1"/>
      <protection/>
    </xf>
    <xf numFmtId="0" fontId="12" fillId="0" borderId="37" xfId="64" applyBorder="1" applyAlignment="1">
      <alignment horizontal="center" vertical="center" wrapText="1"/>
      <protection/>
    </xf>
    <xf numFmtId="0" fontId="39" fillId="0" borderId="12" xfId="64" applyFont="1" applyBorder="1" applyAlignment="1">
      <alignment horizontal="center" vertical="center"/>
      <protection/>
    </xf>
    <xf numFmtId="0" fontId="39" fillId="0" borderId="10" xfId="64" applyFont="1" applyBorder="1" applyAlignment="1">
      <alignment horizontal="center" vertical="center"/>
      <protection/>
    </xf>
    <xf numFmtId="0" fontId="39" fillId="0" borderId="16" xfId="64" applyFont="1" applyBorder="1" applyAlignment="1">
      <alignment horizontal="center" vertical="center"/>
      <protection/>
    </xf>
    <xf numFmtId="0" fontId="39" fillId="0" borderId="15" xfId="64" applyFont="1" applyBorder="1" applyAlignment="1">
      <alignment horizontal="center" vertical="center" wrapText="1"/>
      <protection/>
    </xf>
    <xf numFmtId="0" fontId="39" fillId="0" borderId="35" xfId="64" applyFont="1" applyBorder="1" applyAlignment="1">
      <alignment horizontal="center" vertical="center" wrapText="1"/>
      <protection/>
    </xf>
    <xf numFmtId="0" fontId="39" fillId="0" borderId="20" xfId="64" applyFont="1" applyBorder="1" applyAlignment="1">
      <alignment horizontal="center" vertical="center"/>
      <protection/>
    </xf>
    <xf numFmtId="0" fontId="39" fillId="0" borderId="24" xfId="64" applyFont="1" applyBorder="1" applyAlignment="1">
      <alignment horizontal="center" vertical="center" wrapText="1"/>
      <protection/>
    </xf>
    <xf numFmtId="0" fontId="39" fillId="0" borderId="39" xfId="64" applyFont="1" applyBorder="1" applyAlignment="1">
      <alignment horizontal="center" vertical="center" wrapText="1"/>
      <protection/>
    </xf>
    <xf numFmtId="0" fontId="39" fillId="0" borderId="24" xfId="64" applyFont="1" applyBorder="1" applyAlignment="1">
      <alignment horizontal="center" vertical="center"/>
      <protection/>
    </xf>
    <xf numFmtId="0" fontId="12" fillId="0" borderId="19" xfId="64" applyBorder="1" applyAlignment="1">
      <alignment horizontal="center" vertical="center"/>
      <protection/>
    </xf>
    <xf numFmtId="0" fontId="12" fillId="0" borderId="22" xfId="64" applyBorder="1" applyAlignment="1">
      <alignment horizontal="center" vertical="center"/>
      <protection/>
    </xf>
    <xf numFmtId="0" fontId="42" fillId="0" borderId="38" xfId="64" applyFont="1" applyBorder="1" applyAlignment="1">
      <alignment horizontal="center" vertical="center" wrapText="1"/>
      <protection/>
    </xf>
    <xf numFmtId="0" fontId="42" fillId="0" borderId="39" xfId="64" applyFont="1" applyBorder="1" applyAlignment="1">
      <alignment horizontal="center" vertical="center" wrapText="1"/>
      <protection/>
    </xf>
    <xf numFmtId="0" fontId="42" fillId="0" borderId="0" xfId="64" applyFont="1" applyBorder="1" applyAlignment="1">
      <alignment horizontal="center" vertical="center" wrapText="1"/>
      <protection/>
    </xf>
    <xf numFmtId="0" fontId="42" fillId="0" borderId="33" xfId="64" applyFont="1" applyBorder="1" applyAlignment="1">
      <alignment horizontal="center" vertical="center" wrapText="1"/>
      <protection/>
    </xf>
    <xf numFmtId="0" fontId="43" fillId="0" borderId="0" xfId="64" applyFont="1" applyBorder="1" applyAlignment="1">
      <alignment horizontal="center" vertical="center" wrapText="1"/>
      <protection/>
    </xf>
    <xf numFmtId="0" fontId="43" fillId="0" borderId="33" xfId="64" applyFont="1" applyBorder="1" applyAlignment="1">
      <alignment horizontal="center" vertical="center" wrapText="1"/>
      <protection/>
    </xf>
    <xf numFmtId="0" fontId="43" fillId="0" borderId="36" xfId="64" applyFont="1" applyBorder="1" applyAlignment="1">
      <alignment horizontal="center" vertical="center" wrapText="1"/>
      <protection/>
    </xf>
    <xf numFmtId="0" fontId="43" fillId="0" borderId="37" xfId="64" applyFont="1" applyBorder="1" applyAlignment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40" fillId="0" borderId="0" xfId="64" applyFont="1" applyAlignment="1">
      <alignment horizontal="center"/>
      <protection/>
    </xf>
    <xf numFmtId="0" fontId="41" fillId="0" borderId="10" xfId="64" applyFont="1" applyBorder="1" applyAlignment="1">
      <alignment horizontal="center" vertical="center" wrapText="1"/>
      <protection/>
    </xf>
    <xf numFmtId="0" fontId="41" fillId="0" borderId="12" xfId="64" applyFont="1" applyBorder="1" applyAlignment="1">
      <alignment horizontal="center" vertical="center" wrapText="1"/>
      <protection/>
    </xf>
    <xf numFmtId="0" fontId="41" fillId="0" borderId="10" xfId="64" applyFont="1" applyBorder="1" applyAlignment="1">
      <alignment horizontal="center" vertical="center"/>
      <protection/>
    </xf>
    <xf numFmtId="0" fontId="41" fillId="0" borderId="12" xfId="64" applyFont="1" applyBorder="1" applyAlignment="1">
      <alignment horizontal="center" vertical="center"/>
      <protection/>
    </xf>
    <xf numFmtId="0" fontId="41" fillId="0" borderId="15" xfId="64" applyFont="1" applyBorder="1" applyAlignment="1">
      <alignment horizontal="center" vertical="center"/>
      <protection/>
    </xf>
    <xf numFmtId="0" fontId="41" fillId="0" borderId="35" xfId="64" applyFont="1" applyBorder="1" applyAlignment="1">
      <alignment horizontal="center" vertical="center"/>
      <protection/>
    </xf>
    <xf numFmtId="0" fontId="41" fillId="0" borderId="23" xfId="64" applyFont="1" applyBorder="1" applyAlignment="1">
      <alignment horizontal="center" vertical="center"/>
      <protection/>
    </xf>
    <xf numFmtId="0" fontId="41" fillId="0" borderId="32" xfId="64" applyFont="1" applyBorder="1" applyAlignment="1">
      <alignment horizontal="center" vertical="center"/>
      <protection/>
    </xf>
    <xf numFmtId="0" fontId="41" fillId="0" borderId="34" xfId="64" applyFont="1" applyBorder="1" applyAlignment="1">
      <alignment horizontal="center" vertical="center"/>
      <protection/>
    </xf>
    <xf numFmtId="0" fontId="41" fillId="0" borderId="29" xfId="64" applyFont="1" applyBorder="1" applyAlignment="1">
      <alignment horizontal="center" vertical="center"/>
      <protection/>
    </xf>
    <xf numFmtId="0" fontId="0" fillId="0" borderId="11" xfId="60" applyBorder="1" applyAlignment="1">
      <alignment/>
      <protection/>
    </xf>
    <xf numFmtId="0" fontId="0" fillId="0" borderId="16" xfId="60" applyBorder="1" applyAlignment="1">
      <alignment/>
      <protection/>
    </xf>
    <xf numFmtId="0" fontId="0" fillId="0" borderId="39" xfId="60" applyBorder="1" applyAlignment="1">
      <alignment/>
      <protection/>
    </xf>
    <xf numFmtId="0" fontId="0" fillId="0" borderId="19" xfId="60" applyBorder="1" applyAlignment="1">
      <alignment/>
      <protection/>
    </xf>
    <xf numFmtId="0" fontId="0" fillId="0" borderId="33" xfId="60" applyBorder="1" applyAlignment="1">
      <alignment/>
      <protection/>
    </xf>
    <xf numFmtId="0" fontId="0" fillId="0" borderId="22" xfId="60" applyBorder="1" applyAlignment="1">
      <alignment/>
      <protection/>
    </xf>
    <xf numFmtId="0" fontId="0" fillId="0" borderId="37" xfId="60" applyBorder="1" applyAlignment="1">
      <alignment/>
      <protection/>
    </xf>
    <xf numFmtId="0" fontId="12" fillId="0" borderId="12" xfId="64" applyBorder="1" applyAlignment="1">
      <alignment horizontal="center" vertical="center"/>
      <protection/>
    </xf>
    <xf numFmtId="0" fontId="12" fillId="0" borderId="23" xfId="64" applyBorder="1" applyAlignment="1">
      <alignment horizontal="center" vertical="center" wrapText="1"/>
      <protection/>
    </xf>
    <xf numFmtId="0" fontId="12" fillId="0" borderId="32" xfId="64" applyBorder="1" applyAlignment="1">
      <alignment horizontal="center" vertical="center" wrapText="1"/>
      <protection/>
    </xf>
    <xf numFmtId="0" fontId="12" fillId="0" borderId="10" xfId="63" applyBorder="1" applyAlignment="1">
      <alignment horizontal="right" vertical="center"/>
      <protection/>
    </xf>
    <xf numFmtId="0" fontId="12" fillId="0" borderId="12" xfId="63" applyBorder="1" applyAlignment="1">
      <alignment horizontal="right" vertical="center"/>
      <protection/>
    </xf>
    <xf numFmtId="0" fontId="12" fillId="0" borderId="11" xfId="63" applyFont="1" applyBorder="1" applyAlignment="1">
      <alignment/>
      <protection/>
    </xf>
    <xf numFmtId="0" fontId="12" fillId="0" borderId="12" xfId="63" applyBorder="1" applyAlignment="1">
      <alignment/>
      <protection/>
    </xf>
    <xf numFmtId="0" fontId="12" fillId="0" borderId="15" xfId="63" applyFont="1" applyBorder="1" applyAlignment="1">
      <alignment/>
      <protection/>
    </xf>
    <xf numFmtId="0" fontId="12" fillId="0" borderId="34" xfId="63" applyBorder="1" applyAlignment="1">
      <alignment/>
      <protection/>
    </xf>
    <xf numFmtId="0" fontId="12" fillId="0" borderId="35" xfId="63" applyBorder="1" applyAlignment="1">
      <alignment/>
      <protection/>
    </xf>
    <xf numFmtId="0" fontId="12" fillId="0" borderId="23" xfId="63" applyBorder="1" applyAlignment="1">
      <alignment/>
      <protection/>
    </xf>
    <xf numFmtId="0" fontId="12" fillId="0" borderId="29" xfId="63" applyBorder="1" applyAlignment="1">
      <alignment/>
      <protection/>
    </xf>
    <xf numFmtId="0" fontId="12" fillId="0" borderId="32" xfId="63" applyBorder="1" applyAlignment="1">
      <alignment/>
      <protection/>
    </xf>
    <xf numFmtId="0" fontId="15" fillId="0" borderId="10" xfId="63" applyFont="1" applyBorder="1" applyAlignment="1">
      <alignment horizontal="right" vertical="center"/>
      <protection/>
    </xf>
    <xf numFmtId="0" fontId="15" fillId="0" borderId="12" xfId="63" applyFont="1" applyBorder="1" applyAlignment="1">
      <alignment horizontal="right" vertical="center"/>
      <protection/>
    </xf>
    <xf numFmtId="0" fontId="12" fillId="0" borderId="10" xfId="63" applyFont="1" applyBorder="1" applyAlignment="1">
      <alignment/>
      <protection/>
    </xf>
    <xf numFmtId="0" fontId="15" fillId="0" borderId="15" xfId="63" applyFont="1" applyBorder="1" applyAlignment="1">
      <alignment/>
      <protection/>
    </xf>
    <xf numFmtId="0" fontId="15" fillId="0" borderId="34" xfId="63" applyFont="1" applyBorder="1" applyAlignment="1">
      <alignment/>
      <protection/>
    </xf>
    <xf numFmtId="0" fontId="15" fillId="0" borderId="35" xfId="63" applyFont="1" applyBorder="1" applyAlignment="1">
      <alignment/>
      <protection/>
    </xf>
    <xf numFmtId="0" fontId="15" fillId="0" borderId="23" xfId="63" applyFont="1" applyBorder="1" applyAlignment="1">
      <alignment/>
      <protection/>
    </xf>
    <xf numFmtId="0" fontId="15" fillId="0" borderId="29" xfId="63" applyFont="1" applyBorder="1" applyAlignment="1">
      <alignment/>
      <protection/>
    </xf>
    <xf numFmtId="0" fontId="15" fillId="0" borderId="32" xfId="63" applyFont="1" applyBorder="1" applyAlignment="1">
      <alignment/>
      <protection/>
    </xf>
    <xf numFmtId="0" fontId="15" fillId="0" borderId="10" xfId="63" applyFont="1" applyBorder="1" applyAlignment="1">
      <alignment vertical="center"/>
      <protection/>
    </xf>
    <xf numFmtId="0" fontId="15" fillId="0" borderId="11" xfId="63" applyFont="1" applyBorder="1" applyAlignment="1">
      <alignment vertical="center"/>
      <protection/>
    </xf>
    <xf numFmtId="0" fontId="15" fillId="0" borderId="12" xfId="63" applyFont="1" applyBorder="1" applyAlignment="1">
      <alignment vertical="center"/>
      <protection/>
    </xf>
    <xf numFmtId="0" fontId="15" fillId="0" borderId="26" xfId="63" applyFont="1" applyBorder="1" applyAlignment="1">
      <alignment horizontal="center"/>
      <protection/>
    </xf>
    <xf numFmtId="0" fontId="15" fillId="0" borderId="46" xfId="63" applyFont="1" applyBorder="1" applyAlignment="1">
      <alignment horizontal="center"/>
      <protection/>
    </xf>
    <xf numFmtId="0" fontId="12" fillId="0" borderId="46" xfId="63" applyBorder="1" applyAlignment="1">
      <alignment horizontal="center"/>
      <protection/>
    </xf>
    <xf numFmtId="0" fontId="15" fillId="0" borderId="15" xfId="63" applyFont="1" applyBorder="1" applyAlignment="1">
      <alignment vertical="center" wrapText="1"/>
      <protection/>
    </xf>
    <xf numFmtId="0" fontId="15" fillId="0" borderId="34" xfId="63" applyFont="1" applyBorder="1" applyAlignment="1">
      <alignment vertical="center" wrapText="1"/>
      <protection/>
    </xf>
    <xf numFmtId="0" fontId="15" fillId="0" borderId="35" xfId="63" applyFont="1" applyBorder="1" applyAlignment="1">
      <alignment vertical="center" wrapText="1"/>
      <protection/>
    </xf>
    <xf numFmtId="0" fontId="15" fillId="0" borderId="19" xfId="63" applyFont="1" applyBorder="1" applyAlignment="1">
      <alignment vertical="center" wrapText="1"/>
      <protection/>
    </xf>
    <xf numFmtId="0" fontId="15" fillId="0" borderId="0" xfId="63" applyFont="1" applyBorder="1" applyAlignment="1">
      <alignment vertical="center" wrapText="1"/>
      <protection/>
    </xf>
    <xf numFmtId="0" fontId="15" fillId="0" borderId="33" xfId="63" applyFont="1" applyBorder="1" applyAlignment="1">
      <alignment vertical="center" wrapText="1"/>
      <protection/>
    </xf>
    <xf numFmtId="0" fontId="12" fillId="0" borderId="23" xfId="63" applyBorder="1" applyAlignment="1">
      <alignment wrapText="1"/>
      <protection/>
    </xf>
    <xf numFmtId="0" fontId="12" fillId="0" borderId="29" xfId="63" applyBorder="1" applyAlignment="1">
      <alignment wrapText="1"/>
      <protection/>
    </xf>
    <xf numFmtId="0" fontId="12" fillId="0" borderId="32" xfId="63" applyBorder="1" applyAlignment="1">
      <alignment wrapText="1"/>
      <protection/>
    </xf>
    <xf numFmtId="0" fontId="12" fillId="0" borderId="11" xfId="63" applyBorder="1" applyAlignment="1">
      <alignment wrapText="1"/>
      <protection/>
    </xf>
    <xf numFmtId="0" fontId="12" fillId="0" borderId="12" xfId="63" applyBorder="1" applyAlignment="1">
      <alignment wrapText="1"/>
      <protection/>
    </xf>
    <xf numFmtId="0" fontId="3" fillId="0" borderId="0" xfId="58" applyFont="1" applyAlignment="1">
      <alignment horizontal="center"/>
      <protection/>
    </xf>
    <xf numFmtId="0" fontId="12" fillId="0" borderId="0" xfId="63" applyAlignment="1">
      <alignment/>
      <protection/>
    </xf>
    <xf numFmtId="0" fontId="15" fillId="0" borderId="0" xfId="63" applyFont="1" applyAlignment="1">
      <alignment horizontal="center"/>
      <protection/>
    </xf>
    <xf numFmtId="0" fontId="15" fillId="0" borderId="10" xfId="63" applyFont="1" applyBorder="1" applyAlignment="1">
      <alignment vertical="center" wrapText="1"/>
      <protection/>
    </xf>
    <xf numFmtId="0" fontId="12" fillId="0" borderId="10" xfId="63" applyBorder="1" applyAlignment="1">
      <alignment wrapText="1"/>
      <protection/>
    </xf>
    <xf numFmtId="0" fontId="12" fillId="0" borderId="0" xfId="63" applyBorder="1" applyAlignment="1">
      <alignment wrapText="1"/>
      <protection/>
    </xf>
    <xf numFmtId="0" fontId="15" fillId="0" borderId="31" xfId="63" applyFont="1" applyBorder="1" applyAlignment="1">
      <alignment horizontal="center"/>
      <protection/>
    </xf>
    <xf numFmtId="0" fontId="44" fillId="0" borderId="0" xfId="57" applyFont="1" applyAlignment="1">
      <alignment horizontal="center" vertical="center"/>
      <protection/>
    </xf>
    <xf numFmtId="0" fontId="15" fillId="0" borderId="0" xfId="68" applyFont="1" applyAlignment="1">
      <alignment horizontal="center" vertical="center"/>
      <protection/>
    </xf>
    <xf numFmtId="0" fontId="16" fillId="0" borderId="26" xfId="68" applyFont="1" applyBorder="1" applyAlignment="1">
      <alignment horizontal="center" vertical="center"/>
      <protection/>
    </xf>
    <xf numFmtId="0" fontId="16" fillId="0" borderId="31" xfId="68" applyFont="1" applyBorder="1" applyAlignment="1">
      <alignment horizontal="center" vertical="center"/>
      <protection/>
    </xf>
    <xf numFmtId="0" fontId="16" fillId="0" borderId="34" xfId="68" applyFont="1" applyBorder="1" applyAlignment="1">
      <alignment horizontal="center" vertical="center"/>
      <protection/>
    </xf>
    <xf numFmtId="0" fontId="16" fillId="0" borderId="29" xfId="68" applyFont="1" applyBorder="1" applyAlignment="1">
      <alignment horizontal="center" vertical="center"/>
      <protection/>
    </xf>
    <xf numFmtId="0" fontId="15" fillId="0" borderId="10" xfId="68" applyFont="1" applyBorder="1" applyAlignment="1">
      <alignment horizontal="center" vertical="center"/>
      <protection/>
    </xf>
    <xf numFmtId="0" fontId="15" fillId="0" borderId="12" xfId="68" applyFont="1" applyBorder="1" applyAlignment="1">
      <alignment horizontal="center" vertical="center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7eredetiköltségvetés" xfId="57"/>
    <cellStyle name="Normál_2008évivéglegesköltségvetésfebr13" xfId="58"/>
    <cellStyle name="Normál_20097-11-igmellékelt" xfId="59"/>
    <cellStyle name="Normál_2010koltsegvetesjan13" xfId="60"/>
    <cellStyle name="Normál_2011müködésifelhalmérlegfebr17" xfId="61"/>
    <cellStyle name="Normál_2012koncepcióhozhitel állomány" xfId="62"/>
    <cellStyle name="Normál_2012létszám tábla" xfId="63"/>
    <cellStyle name="Normál_eus tábla" xfId="64"/>
    <cellStyle name="Normál_Júniusi finansz" xfId="65"/>
    <cellStyle name="Normal_KARSZJ3" xfId="66"/>
    <cellStyle name="Normál_közterület" xfId="67"/>
    <cellStyle name="Normál_közvetett támogatás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">
      <selection activeCell="F23" sqref="F23"/>
    </sheetView>
  </sheetViews>
  <sheetFormatPr defaultColWidth="9.00390625" defaultRowHeight="12.75"/>
  <cols>
    <col min="1" max="1" width="4.25390625" style="445" customWidth="1"/>
    <col min="2" max="2" width="9.125" style="445" customWidth="1"/>
    <col min="3" max="3" width="36.625" style="445" customWidth="1"/>
    <col min="4" max="4" width="16.625" style="445" customWidth="1"/>
    <col min="5" max="5" width="5.625" style="445" customWidth="1"/>
    <col min="6" max="6" width="49.375" style="445" customWidth="1"/>
    <col min="7" max="7" width="12.00390625" style="445" customWidth="1"/>
    <col min="8" max="16384" width="9.125" style="445" customWidth="1"/>
  </cols>
  <sheetData>
    <row r="1" spans="1:7" ht="12.75">
      <c r="A1" s="568" t="s">
        <v>450</v>
      </c>
      <c r="B1" s="568"/>
      <c r="C1" s="568"/>
      <c r="D1" s="568"/>
      <c r="E1" s="569"/>
      <c r="F1" s="569"/>
      <c r="G1" s="569"/>
    </row>
    <row r="3" spans="1:7" ht="15.75">
      <c r="A3" s="446"/>
      <c r="B3" s="566" t="s">
        <v>551</v>
      </c>
      <c r="C3" s="566"/>
      <c r="D3" s="566"/>
      <c r="E3" s="567"/>
      <c r="F3" s="567"/>
      <c r="G3" s="567"/>
    </row>
    <row r="4" spans="1:4" ht="11.25" customHeight="1">
      <c r="A4" s="566"/>
      <c r="B4" s="566"/>
      <c r="C4" s="566"/>
      <c r="D4" s="447"/>
    </row>
    <row r="5" spans="1:4" ht="13.5" thickBot="1">
      <c r="A5" s="448"/>
      <c r="B5" s="449"/>
      <c r="C5" s="449"/>
      <c r="D5" s="449"/>
    </row>
    <row r="6" spans="1:7" ht="12.75">
      <c r="A6" s="570" t="s">
        <v>194</v>
      </c>
      <c r="B6" s="559"/>
      <c r="C6" s="558"/>
      <c r="D6" s="555" t="s">
        <v>375</v>
      </c>
      <c r="E6" s="570" t="s">
        <v>194</v>
      </c>
      <c r="F6" s="571"/>
      <c r="G6" s="560" t="s">
        <v>375</v>
      </c>
    </row>
    <row r="7" spans="1:7" ht="13.5" thickBot="1">
      <c r="A7" s="552"/>
      <c r="B7" s="553"/>
      <c r="C7" s="554"/>
      <c r="D7" s="556"/>
      <c r="E7" s="572"/>
      <c r="F7" s="573"/>
      <c r="G7" s="561"/>
    </row>
    <row r="8" spans="1:7" s="455" customFormat="1" ht="15.75">
      <c r="A8" s="450"/>
      <c r="B8" s="557" t="s">
        <v>451</v>
      </c>
      <c r="C8" s="547"/>
      <c r="D8" s="451"/>
      <c r="E8" s="452"/>
      <c r="F8" s="453" t="s">
        <v>14</v>
      </c>
      <c r="G8" s="454"/>
    </row>
    <row r="9" spans="1:7" ht="12.75">
      <c r="A9" s="452" t="s">
        <v>195</v>
      </c>
      <c r="B9" s="563" t="s">
        <v>452</v>
      </c>
      <c r="C9" s="564"/>
      <c r="D9" s="458">
        <f>SUM('1b.mell '!C161)</f>
        <v>2928823</v>
      </c>
      <c r="E9" s="452" t="s">
        <v>195</v>
      </c>
      <c r="F9" s="459" t="s">
        <v>403</v>
      </c>
      <c r="G9" s="454">
        <f>SUM('1c.mell '!C140)</f>
        <v>4439788</v>
      </c>
    </row>
    <row r="10" spans="1:7" ht="12.75">
      <c r="A10" s="452" t="s">
        <v>196</v>
      </c>
      <c r="B10" s="563" t="s">
        <v>453</v>
      </c>
      <c r="C10" s="564"/>
      <c r="D10" s="458">
        <f>SUM('1b.mell '!C166)</f>
        <v>7933523</v>
      </c>
      <c r="E10" s="452" t="s">
        <v>196</v>
      </c>
      <c r="F10" s="509" t="s">
        <v>546</v>
      </c>
      <c r="G10" s="454">
        <f>SUM('1c.mell '!C141)</f>
        <v>1155714</v>
      </c>
    </row>
    <row r="11" spans="1:7" ht="12.75">
      <c r="A11" s="452" t="s">
        <v>197</v>
      </c>
      <c r="B11" s="456" t="s">
        <v>454</v>
      </c>
      <c r="C11" s="460"/>
      <c r="D11" s="458">
        <f>SUM('1b.mell '!C135+'1b.mell '!C107)</f>
        <v>5111134</v>
      </c>
      <c r="E11" s="452" t="s">
        <v>197</v>
      </c>
      <c r="F11" s="459" t="s">
        <v>405</v>
      </c>
      <c r="G11" s="454">
        <f>SUM('1c.mell '!C142)</f>
        <v>5852724</v>
      </c>
    </row>
    <row r="12" spans="1:7" ht="12.75">
      <c r="A12" s="452" t="s">
        <v>198</v>
      </c>
      <c r="B12" s="456" t="s">
        <v>545</v>
      </c>
      <c r="C12" s="457"/>
      <c r="D12" s="461">
        <f>SUM('1b.mell '!C172+'1b.mell '!C173+'1b.mell '!C174)</f>
        <v>2036125</v>
      </c>
      <c r="E12" s="452" t="s">
        <v>198</v>
      </c>
      <c r="F12" s="462" t="s">
        <v>484</v>
      </c>
      <c r="G12" s="463">
        <f>SUM('1c.mell '!C86)</f>
        <v>5111134</v>
      </c>
    </row>
    <row r="13" spans="1:7" ht="12.75">
      <c r="A13" s="452" t="s">
        <v>199</v>
      </c>
      <c r="B13" s="456" t="s">
        <v>456</v>
      </c>
      <c r="C13" s="457"/>
      <c r="D13" s="458"/>
      <c r="E13" s="452" t="s">
        <v>199</v>
      </c>
      <c r="F13" s="462" t="s">
        <v>455</v>
      </c>
      <c r="G13" s="463">
        <f>SUM('1c.mell '!C143)</f>
        <v>1099600</v>
      </c>
    </row>
    <row r="14" spans="1:7" ht="12.75">
      <c r="A14" s="452" t="s">
        <v>436</v>
      </c>
      <c r="B14" s="563" t="s">
        <v>458</v>
      </c>
      <c r="C14" s="564"/>
      <c r="D14" s="458">
        <f>SUM('1b.mell '!C181)</f>
        <v>0</v>
      </c>
      <c r="E14" s="452" t="s">
        <v>436</v>
      </c>
      <c r="F14" s="464" t="s">
        <v>457</v>
      </c>
      <c r="G14" s="454">
        <f>SUM('1c.mell '!C144)</f>
        <v>5100</v>
      </c>
    </row>
    <row r="15" spans="1:7" ht="12.75">
      <c r="A15" s="452"/>
      <c r="B15" s="563"/>
      <c r="C15" s="564"/>
      <c r="D15" s="458"/>
      <c r="E15" s="452" t="s">
        <v>437</v>
      </c>
      <c r="F15" s="465" t="s">
        <v>459</v>
      </c>
      <c r="G15" s="454">
        <f>SUM('1c.mell '!C154)</f>
        <v>28563</v>
      </c>
    </row>
    <row r="16" spans="1:7" ht="12.75">
      <c r="A16" s="466"/>
      <c r="B16" s="562"/>
      <c r="C16" s="562"/>
      <c r="D16" s="458"/>
      <c r="E16" s="452"/>
      <c r="F16" s="467"/>
      <c r="G16" s="454"/>
    </row>
    <row r="17" spans="1:7" ht="12.75">
      <c r="A17" s="466"/>
      <c r="B17" s="565"/>
      <c r="C17" s="565"/>
      <c r="D17" s="458"/>
      <c r="E17" s="452"/>
      <c r="F17" s="459"/>
      <c r="G17" s="454"/>
    </row>
    <row r="18" spans="1:7" ht="12.75">
      <c r="A18" s="466"/>
      <c r="B18" s="562"/>
      <c r="C18" s="562"/>
      <c r="D18" s="458"/>
      <c r="E18" s="452"/>
      <c r="F18" s="459"/>
      <c r="G18" s="454"/>
    </row>
    <row r="19" spans="1:7" ht="12.75">
      <c r="A19" s="466"/>
      <c r="B19" s="565"/>
      <c r="C19" s="565"/>
      <c r="D19" s="458"/>
      <c r="E19" s="452"/>
      <c r="F19" s="468"/>
      <c r="G19" s="454"/>
    </row>
    <row r="20" spans="1:7" ht="16.5" thickBot="1">
      <c r="A20" s="477"/>
      <c r="B20" s="476" t="s">
        <v>460</v>
      </c>
      <c r="C20" s="476"/>
      <c r="D20" s="510">
        <f>D9+D10+D11+D12+D13+D14+D15</f>
        <v>18009605</v>
      </c>
      <c r="E20" s="469"/>
      <c r="F20" s="478" t="s">
        <v>461</v>
      </c>
      <c r="G20" s="512">
        <f>SUM(G9:G19)</f>
        <v>17692623</v>
      </c>
    </row>
    <row r="21" spans="1:7" ht="16.5" thickBot="1">
      <c r="A21" s="470"/>
      <c r="B21" s="548"/>
      <c r="C21" s="548"/>
      <c r="D21" s="471"/>
      <c r="E21" s="506"/>
      <c r="F21" s="507"/>
      <c r="G21" s="507"/>
    </row>
    <row r="22" spans="1:6" ht="12.75">
      <c r="A22" s="472"/>
      <c r="B22" s="473" t="s">
        <v>462</v>
      </c>
      <c r="C22" s="473"/>
      <c r="D22" s="467"/>
      <c r="F22" s="473" t="s">
        <v>634</v>
      </c>
    </row>
    <row r="23" spans="1:7" ht="12.75">
      <c r="A23" s="452" t="s">
        <v>195</v>
      </c>
      <c r="B23" s="459" t="s">
        <v>464</v>
      </c>
      <c r="C23" s="459"/>
      <c r="D23" s="454">
        <f>SUM('1b.mell '!C171)</f>
        <v>1395000</v>
      </c>
      <c r="E23" s="452" t="s">
        <v>195</v>
      </c>
      <c r="F23" s="459" t="s">
        <v>466</v>
      </c>
      <c r="G23" s="454">
        <f>SUM('1c.mell '!C147)</f>
        <v>2679420</v>
      </c>
    </row>
    <row r="24" spans="1:7" ht="12.75">
      <c r="A24" s="452" t="s">
        <v>196</v>
      </c>
      <c r="B24" s="459" t="s">
        <v>468</v>
      </c>
      <c r="C24" s="459"/>
      <c r="D24" s="454">
        <f>SUM('1b.mell '!C175)</f>
        <v>1545939</v>
      </c>
      <c r="E24" s="452" t="s">
        <v>196</v>
      </c>
      <c r="F24" s="474" t="s">
        <v>162</v>
      </c>
      <c r="G24" s="454">
        <f>SUM('1c.mell '!C148)</f>
        <v>694905</v>
      </c>
    </row>
    <row r="25" spans="1:7" ht="12.75">
      <c r="A25" s="452" t="s">
        <v>197</v>
      </c>
      <c r="B25" s="474" t="s">
        <v>549</v>
      </c>
      <c r="C25" s="474"/>
      <c r="D25" s="454">
        <f>SUM('1b.mell '!C178)</f>
        <v>900000</v>
      </c>
      <c r="E25" s="452" t="s">
        <v>197</v>
      </c>
      <c r="F25" s="459" t="s">
        <v>472</v>
      </c>
      <c r="G25" s="454">
        <f>SUM('1c.mell '!C149)</f>
        <v>580000</v>
      </c>
    </row>
    <row r="26" spans="1:7" ht="12.75">
      <c r="A26" s="452" t="s">
        <v>198</v>
      </c>
      <c r="B26" s="459" t="s">
        <v>474</v>
      </c>
      <c r="C26" s="459"/>
      <c r="D26" s="454">
        <f>SUM('1b.mell '!C182)</f>
        <v>400000</v>
      </c>
      <c r="E26" s="452" t="s">
        <v>198</v>
      </c>
      <c r="F26" s="459" t="s">
        <v>476</v>
      </c>
      <c r="G26" s="454">
        <f>SUM('1c.mell '!C105)</f>
        <v>643596</v>
      </c>
    </row>
    <row r="27" spans="1:7" ht="12.75">
      <c r="A27" s="452" t="s">
        <v>199</v>
      </c>
      <c r="B27" s="563" t="s">
        <v>550</v>
      </c>
      <c r="C27" s="564"/>
      <c r="D27" s="454">
        <f>SUM('1b.mell '!C177)</f>
        <v>65000</v>
      </c>
      <c r="E27" s="452" t="s">
        <v>199</v>
      </c>
      <c r="F27" s="459" t="s">
        <v>478</v>
      </c>
      <c r="G27" s="454"/>
    </row>
    <row r="28" spans="1:7" ht="12.75">
      <c r="A28" s="452"/>
      <c r="B28" s="563"/>
      <c r="C28" s="564"/>
      <c r="D28" s="454"/>
      <c r="E28" s="452" t="s">
        <v>436</v>
      </c>
      <c r="F28" s="459" t="s">
        <v>480</v>
      </c>
      <c r="G28" s="459"/>
    </row>
    <row r="29" spans="1:7" ht="12.75">
      <c r="A29" s="452"/>
      <c r="B29" s="563"/>
      <c r="C29" s="564"/>
      <c r="D29" s="458"/>
      <c r="E29" s="452" t="s">
        <v>437</v>
      </c>
      <c r="F29" s="467" t="s">
        <v>41</v>
      </c>
      <c r="G29" s="454">
        <f>SUM('1c.mell '!C151)</f>
        <v>25000</v>
      </c>
    </row>
    <row r="30" spans="1:7" ht="15.75">
      <c r="A30" s="477"/>
      <c r="B30" s="479" t="s">
        <v>482</v>
      </c>
      <c r="C30" s="475"/>
      <c r="D30" s="511">
        <f>SUM(D23:D27)</f>
        <v>4305939</v>
      </c>
      <c r="E30" s="508"/>
      <c r="F30" s="479" t="s">
        <v>483</v>
      </c>
      <c r="G30" s="513">
        <f>SUM(G23:G29)</f>
        <v>4622921</v>
      </c>
    </row>
    <row r="31" spans="1:4" ht="12.75">
      <c r="A31" s="448"/>
      <c r="B31" s="449"/>
      <c r="C31" s="449"/>
      <c r="D31" s="449"/>
    </row>
    <row r="32" spans="1:4" ht="12.75">
      <c r="A32" s="448"/>
      <c r="B32" s="449"/>
      <c r="C32" s="449"/>
      <c r="D32" s="449"/>
    </row>
    <row r="33" spans="1:4" ht="12.75">
      <c r="A33" s="448"/>
      <c r="B33" s="449"/>
      <c r="C33" s="449"/>
      <c r="D33" s="449"/>
    </row>
    <row r="34" spans="1:4" ht="12.75">
      <c r="A34" s="448"/>
      <c r="B34" s="449"/>
      <c r="C34" s="449"/>
      <c r="D34" s="449"/>
    </row>
    <row r="35" spans="1:4" ht="12.75">
      <c r="A35" s="448"/>
      <c r="B35" s="449"/>
      <c r="C35" s="449"/>
      <c r="D35" s="449"/>
    </row>
    <row r="36" spans="1:4" ht="12.75">
      <c r="A36" s="448"/>
      <c r="B36" s="449"/>
      <c r="C36" s="449"/>
      <c r="D36" s="449"/>
    </row>
    <row r="37" spans="1:4" ht="12.75">
      <c r="A37" s="448"/>
      <c r="B37" s="449"/>
      <c r="C37" s="449"/>
      <c r="D37" s="449"/>
    </row>
    <row r="38" spans="1:4" ht="12.75">
      <c r="A38" s="448"/>
      <c r="B38" s="449"/>
      <c r="C38" s="449"/>
      <c r="D38" s="449"/>
    </row>
    <row r="39" spans="1:4" ht="12.75">
      <c r="A39" s="448"/>
      <c r="B39" s="449"/>
      <c r="C39" s="449"/>
      <c r="D39" s="449"/>
    </row>
    <row r="40" spans="1:4" ht="12.75">
      <c r="A40" s="448"/>
      <c r="B40" s="449"/>
      <c r="C40" s="449"/>
      <c r="D40" s="449"/>
    </row>
    <row r="41" spans="1:4" ht="12.75">
      <c r="A41" s="448"/>
      <c r="B41" s="449"/>
      <c r="C41" s="449"/>
      <c r="D41" s="449"/>
    </row>
    <row r="42" spans="1:4" ht="12.75">
      <c r="A42" s="448"/>
      <c r="B42" s="449"/>
      <c r="C42" s="449"/>
      <c r="D42" s="449"/>
    </row>
    <row r="43" spans="1:4" ht="12.75">
      <c r="A43" s="448"/>
      <c r="B43" s="449"/>
      <c r="C43" s="449"/>
      <c r="D43" s="449"/>
    </row>
    <row r="44" spans="1:4" ht="12.75">
      <c r="A44" s="448"/>
      <c r="B44" s="449"/>
      <c r="C44" s="449"/>
      <c r="D44" s="449"/>
    </row>
    <row r="45" spans="1:4" ht="12.75">
      <c r="A45" s="448"/>
      <c r="B45" s="449"/>
      <c r="C45" s="449"/>
      <c r="D45" s="449"/>
    </row>
    <row r="46" spans="1:4" ht="12.75">
      <c r="A46" s="448"/>
      <c r="B46" s="449"/>
      <c r="C46" s="449"/>
      <c r="D46" s="449"/>
    </row>
    <row r="47" spans="1:4" ht="12.75">
      <c r="A47" s="448"/>
      <c r="B47" s="449"/>
      <c r="C47" s="449"/>
      <c r="D47" s="449"/>
    </row>
    <row r="48" spans="1:4" ht="12.75">
      <c r="A48" s="448"/>
      <c r="B48" s="449"/>
      <c r="C48" s="449"/>
      <c r="D48" s="449"/>
    </row>
    <row r="49" spans="1:4" ht="12.75">
      <c r="A49" s="448"/>
      <c r="B49" s="449"/>
      <c r="C49" s="449"/>
      <c r="D49" s="449"/>
    </row>
    <row r="50" spans="1:4" ht="12.75">
      <c r="A50" s="448"/>
      <c r="B50" s="449"/>
      <c r="C50" s="449"/>
      <c r="D50" s="449"/>
    </row>
    <row r="51" spans="1:4" ht="12.75">
      <c r="A51" s="448"/>
      <c r="B51" s="449"/>
      <c r="C51" s="449"/>
      <c r="D51" s="449"/>
    </row>
    <row r="52" spans="1:4" ht="12.75">
      <c r="A52" s="448"/>
      <c r="B52" s="449"/>
      <c r="C52" s="449"/>
      <c r="D52" s="449"/>
    </row>
    <row r="53" spans="1:4" ht="12.75">
      <c r="A53" s="448"/>
      <c r="B53" s="449"/>
      <c r="C53" s="449"/>
      <c r="D53" s="449"/>
    </row>
    <row r="54" spans="1:4" ht="12.75">
      <c r="A54" s="448"/>
      <c r="B54" s="449"/>
      <c r="C54" s="449"/>
      <c r="D54" s="449"/>
    </row>
    <row r="55" spans="1:4" ht="12.75">
      <c r="A55" s="448"/>
      <c r="B55" s="449"/>
      <c r="C55" s="449"/>
      <c r="D55" s="449"/>
    </row>
    <row r="56" spans="1:4" ht="12.75">
      <c r="A56" s="448"/>
      <c r="B56" s="449"/>
      <c r="C56" s="449"/>
      <c r="D56" s="449"/>
    </row>
    <row r="57" spans="1:4" ht="12.75">
      <c r="A57" s="448"/>
      <c r="B57" s="449"/>
      <c r="C57" s="449"/>
      <c r="D57" s="449"/>
    </row>
    <row r="58" spans="1:4" ht="12.75">
      <c r="A58" s="448"/>
      <c r="B58" s="449"/>
      <c r="C58" s="449"/>
      <c r="D58" s="449"/>
    </row>
    <row r="59" spans="1:4" ht="12.75">
      <c r="A59" s="448"/>
      <c r="B59" s="449"/>
      <c r="C59" s="449"/>
      <c r="D59" s="449"/>
    </row>
    <row r="60" spans="1:4" ht="12.75">
      <c r="A60" s="448"/>
      <c r="B60" s="449"/>
      <c r="C60" s="449"/>
      <c r="D60" s="449"/>
    </row>
    <row r="61" spans="1:4" ht="12.75">
      <c r="A61" s="448"/>
      <c r="B61" s="449"/>
      <c r="C61" s="449"/>
      <c r="D61" s="449"/>
    </row>
    <row r="62" spans="1:4" ht="12.75">
      <c r="A62" s="448"/>
      <c r="B62" s="449"/>
      <c r="C62" s="449"/>
      <c r="D62" s="449"/>
    </row>
    <row r="63" spans="1:4" ht="12.75">
      <c r="A63" s="448"/>
      <c r="B63" s="449"/>
      <c r="C63" s="449"/>
      <c r="D63" s="449"/>
    </row>
    <row r="64" spans="1:4" ht="12.75">
      <c r="A64" s="448"/>
      <c r="B64" s="449"/>
      <c r="C64" s="449"/>
      <c r="D64" s="449"/>
    </row>
    <row r="65" spans="1:4" ht="12.75">
      <c r="A65" s="448"/>
      <c r="B65" s="449"/>
      <c r="C65" s="449"/>
      <c r="D65" s="449"/>
    </row>
    <row r="66" spans="1:4" ht="12.75">
      <c r="A66" s="448"/>
      <c r="B66" s="449"/>
      <c r="C66" s="449"/>
      <c r="D66" s="449"/>
    </row>
    <row r="67" spans="1:4" ht="12.75">
      <c r="A67" s="448"/>
      <c r="B67" s="449"/>
      <c r="C67" s="449"/>
      <c r="D67" s="449"/>
    </row>
    <row r="68" spans="1:4" ht="12.75">
      <c r="A68" s="448"/>
      <c r="B68" s="449"/>
      <c r="C68" s="449"/>
      <c r="D68" s="449"/>
    </row>
    <row r="69" spans="1:4" ht="12.75">
      <c r="A69" s="448"/>
      <c r="B69" s="449"/>
      <c r="C69" s="449"/>
      <c r="D69" s="449"/>
    </row>
  </sheetData>
  <mergeCells count="20">
    <mergeCell ref="B19:C19"/>
    <mergeCell ref="B27:C27"/>
    <mergeCell ref="B28:C28"/>
    <mergeCell ref="B29:C29"/>
    <mergeCell ref="B21:C21"/>
    <mergeCell ref="B9:C9"/>
    <mergeCell ref="B10:C10"/>
    <mergeCell ref="A6:C7"/>
    <mergeCell ref="D6:D7"/>
    <mergeCell ref="B8:C8"/>
    <mergeCell ref="A4:C4"/>
    <mergeCell ref="B3:G3"/>
    <mergeCell ref="A1:G1"/>
    <mergeCell ref="E6:F7"/>
    <mergeCell ref="G6:G7"/>
    <mergeCell ref="B16:C16"/>
    <mergeCell ref="B18:C18"/>
    <mergeCell ref="B14:C14"/>
    <mergeCell ref="B15:C15"/>
    <mergeCell ref="B17:C17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94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Zeros="0" workbookViewId="0" topLeftCell="A1">
      <selection activeCell="B20" sqref="B20"/>
    </sheetView>
  </sheetViews>
  <sheetFormatPr defaultColWidth="9.00390625" defaultRowHeight="12.75"/>
  <cols>
    <col min="1" max="1" width="6.125" style="98" customWidth="1"/>
    <col min="2" max="2" width="52.00390625" style="98" customWidth="1"/>
    <col min="3" max="3" width="13.125" style="55" customWidth="1"/>
    <col min="4" max="4" width="28.00390625" style="98" customWidth="1"/>
    <col min="5" max="16384" width="9.125" style="98" customWidth="1"/>
  </cols>
  <sheetData>
    <row r="1" spans="1:5" s="96" customFormat="1" ht="12.75">
      <c r="A1" s="593" t="s">
        <v>161</v>
      </c>
      <c r="B1" s="569"/>
      <c r="C1" s="569"/>
      <c r="D1" s="569"/>
      <c r="E1" s="569"/>
    </row>
    <row r="2" spans="1:5" s="96" customFormat="1" ht="12.75">
      <c r="A2" s="587" t="s">
        <v>674</v>
      </c>
      <c r="B2" s="588"/>
      <c r="C2" s="588"/>
      <c r="D2" s="588"/>
      <c r="E2" s="588"/>
    </row>
    <row r="3" spans="1:4" s="96" customFormat="1" ht="12.75">
      <c r="A3" s="264"/>
      <c r="B3" s="264"/>
      <c r="C3" s="264"/>
      <c r="D3" s="264"/>
    </row>
    <row r="4" spans="1:4" s="96" customFormat="1" ht="12.75">
      <c r="A4" s="264"/>
      <c r="B4" s="264"/>
      <c r="C4" s="264"/>
      <c r="D4" s="275"/>
    </row>
    <row r="5" spans="1:3" s="96" customFormat="1" ht="9.75" customHeight="1">
      <c r="A5" s="76"/>
      <c r="B5" s="76"/>
      <c r="C5" s="193"/>
    </row>
    <row r="6" spans="1:4" s="96" customFormat="1" ht="12">
      <c r="A6" s="167"/>
      <c r="B6" s="167"/>
      <c r="C6" s="193"/>
      <c r="D6" s="260" t="s">
        <v>258</v>
      </c>
    </row>
    <row r="7" spans="1:4" ht="12">
      <c r="A7" s="79"/>
      <c r="B7" s="158"/>
      <c r="C7" s="258" t="s">
        <v>94</v>
      </c>
      <c r="D7" s="3" t="s">
        <v>156</v>
      </c>
    </row>
    <row r="8" spans="1:4" ht="12">
      <c r="A8" s="15" t="s">
        <v>320</v>
      </c>
      <c r="B8" s="159" t="s">
        <v>154</v>
      </c>
      <c r="C8" s="15" t="s">
        <v>95</v>
      </c>
      <c r="D8" s="15" t="s">
        <v>157</v>
      </c>
    </row>
    <row r="9" spans="1:4" s="96" customFormat="1" ht="12.75" thickBot="1">
      <c r="A9" s="15"/>
      <c r="B9" s="80"/>
      <c r="C9" s="80"/>
      <c r="D9" s="80"/>
    </row>
    <row r="10" spans="1:4" s="96" customFormat="1" ht="12">
      <c r="A10" s="99" t="s">
        <v>195</v>
      </c>
      <c r="B10" s="99" t="s">
        <v>196</v>
      </c>
      <c r="C10" s="3" t="s">
        <v>197</v>
      </c>
      <c r="D10" s="15" t="s">
        <v>198</v>
      </c>
    </row>
    <row r="11" spans="1:4" s="96" customFormat="1" ht="12.75">
      <c r="A11" s="24"/>
      <c r="B11" s="538" t="s">
        <v>652</v>
      </c>
      <c r="C11" s="5"/>
      <c r="D11" s="136"/>
    </row>
    <row r="12" spans="1:4" ht="12">
      <c r="A12" s="15"/>
      <c r="B12" s="109" t="s">
        <v>163</v>
      </c>
      <c r="C12" s="189"/>
      <c r="D12" s="87"/>
    </row>
    <row r="13" spans="1:4" ht="12">
      <c r="A13" s="194">
        <v>5011</v>
      </c>
      <c r="B13" s="195" t="s">
        <v>243</v>
      </c>
      <c r="C13" s="218"/>
      <c r="D13" s="87"/>
    </row>
    <row r="14" spans="1:4" ht="12">
      <c r="A14" s="24">
        <v>5010</v>
      </c>
      <c r="B14" s="180" t="s">
        <v>244</v>
      </c>
      <c r="C14" s="6">
        <f>SUM(C13:C13)</f>
        <v>0</v>
      </c>
      <c r="D14" s="104"/>
    </row>
    <row r="15" spans="1:4" s="96" customFormat="1" ht="12">
      <c r="A15" s="15"/>
      <c r="B15" s="109" t="s">
        <v>81</v>
      </c>
      <c r="C15" s="179"/>
      <c r="D15" s="95"/>
    </row>
    <row r="16" spans="1:4" ht="12">
      <c r="A16" s="194">
        <v>5021</v>
      </c>
      <c r="B16" s="195" t="s">
        <v>635</v>
      </c>
      <c r="C16" s="196">
        <v>15000</v>
      </c>
      <c r="D16" s="87"/>
    </row>
    <row r="17" spans="1:4" ht="12">
      <c r="A17" s="194">
        <v>5022</v>
      </c>
      <c r="B17" s="195" t="s">
        <v>283</v>
      </c>
      <c r="C17" s="196"/>
      <c r="D17" s="87"/>
    </row>
    <row r="18" spans="1:4" s="96" customFormat="1" ht="12">
      <c r="A18" s="24">
        <v>5020</v>
      </c>
      <c r="B18" s="180" t="s">
        <v>244</v>
      </c>
      <c r="C18" s="6">
        <f>SUM(C16:C17)</f>
        <v>15000</v>
      </c>
      <c r="D18" s="252"/>
    </row>
    <row r="19" spans="1:4" s="96" customFormat="1" ht="12" customHeight="1">
      <c r="A19" s="15"/>
      <c r="B19" s="109" t="s">
        <v>89</v>
      </c>
      <c r="C19" s="179"/>
      <c r="D19" s="95"/>
    </row>
    <row r="20" spans="1:4" ht="12">
      <c r="A20" s="194">
        <v>5032</v>
      </c>
      <c r="B20" s="195" t="s">
        <v>171</v>
      </c>
      <c r="C20" s="196"/>
      <c r="D20" s="87"/>
    </row>
    <row r="21" spans="1:4" ht="12">
      <c r="A21" s="194">
        <v>5036</v>
      </c>
      <c r="B21" s="195" t="s">
        <v>216</v>
      </c>
      <c r="C21" s="196">
        <v>6000</v>
      </c>
      <c r="D21" s="87"/>
    </row>
    <row r="22" spans="1:4" ht="12" customHeight="1">
      <c r="A22" s="24">
        <v>5030</v>
      </c>
      <c r="B22" s="180" t="s">
        <v>244</v>
      </c>
      <c r="C22" s="6">
        <f>SUM(C21:C21)</f>
        <v>6000</v>
      </c>
      <c r="D22" s="252"/>
    </row>
    <row r="23" spans="1:4" ht="12" customHeight="1">
      <c r="A23" s="79"/>
      <c r="B23" s="178" t="s">
        <v>66</v>
      </c>
      <c r="C23" s="179"/>
      <c r="D23" s="87"/>
    </row>
    <row r="24" spans="1:4" ht="12" customHeight="1">
      <c r="A24" s="202">
        <v>5051</v>
      </c>
      <c r="B24" s="205" t="s">
        <v>354</v>
      </c>
      <c r="C24" s="179">
        <v>462663</v>
      </c>
      <c r="D24" s="87"/>
    </row>
    <row r="25" spans="1:4" ht="12">
      <c r="A25" s="194">
        <v>5055</v>
      </c>
      <c r="B25" s="195" t="s">
        <v>215</v>
      </c>
      <c r="C25" s="196">
        <v>60000</v>
      </c>
      <c r="D25" s="87"/>
    </row>
    <row r="26" spans="1:4" ht="12">
      <c r="A26" s="24">
        <v>5050</v>
      </c>
      <c r="B26" s="180" t="s">
        <v>244</v>
      </c>
      <c r="C26" s="6">
        <f>SUM(C24:C25)</f>
        <v>522663</v>
      </c>
      <c r="D26" s="252"/>
    </row>
    <row r="27" spans="1:4" ht="12.75">
      <c r="A27" s="24"/>
      <c r="B27" s="538" t="s">
        <v>653</v>
      </c>
      <c r="C27" s="5"/>
      <c r="D27" s="136"/>
    </row>
    <row r="28" spans="1:4" ht="12">
      <c r="A28" s="15"/>
      <c r="B28" s="109" t="s">
        <v>89</v>
      </c>
      <c r="C28" s="62"/>
      <c r="D28" s="312"/>
    </row>
    <row r="29" spans="1:4" ht="12">
      <c r="A29" s="194">
        <v>5033</v>
      </c>
      <c r="B29" s="195" t="s">
        <v>213</v>
      </c>
      <c r="C29" s="196">
        <v>20000</v>
      </c>
      <c r="D29" s="312"/>
    </row>
    <row r="30" spans="1:4" ht="12">
      <c r="A30" s="194">
        <v>5034</v>
      </c>
      <c r="B30" s="195" t="s">
        <v>654</v>
      </c>
      <c r="C30" s="196">
        <v>22500</v>
      </c>
      <c r="D30" s="312"/>
    </row>
    <row r="31" spans="1:4" ht="12">
      <c r="A31" s="194">
        <v>5035</v>
      </c>
      <c r="B31" s="195" t="s">
        <v>214</v>
      </c>
      <c r="C31" s="196">
        <v>2500</v>
      </c>
      <c r="D31" s="312"/>
    </row>
    <row r="32" spans="1:4" ht="12">
      <c r="A32" s="24">
        <v>5050</v>
      </c>
      <c r="B32" s="180" t="s">
        <v>244</v>
      </c>
      <c r="C32" s="6">
        <f>SUM(C29:C31)</f>
        <v>45000</v>
      </c>
      <c r="D32" s="252"/>
    </row>
    <row r="33" spans="1:4" ht="12">
      <c r="A33" s="15"/>
      <c r="B33" s="358" t="s">
        <v>14</v>
      </c>
      <c r="C33" s="62"/>
      <c r="D33" s="87"/>
    </row>
    <row r="34" spans="1:4" ht="12">
      <c r="A34" s="15"/>
      <c r="B34" s="87" t="s">
        <v>51</v>
      </c>
      <c r="C34" s="62"/>
      <c r="D34" s="87"/>
    </row>
    <row r="35" spans="1:4" ht="12">
      <c r="A35" s="15"/>
      <c r="B35" s="63" t="s">
        <v>12</v>
      </c>
      <c r="C35" s="62"/>
      <c r="D35" s="87"/>
    </row>
    <row r="36" spans="1:4" ht="12" customHeight="1">
      <c r="A36" s="100"/>
      <c r="B36" s="63" t="s">
        <v>13</v>
      </c>
      <c r="C36" s="63"/>
      <c r="D36" s="87"/>
    </row>
    <row r="37" spans="1:4" ht="12" customHeight="1">
      <c r="A37" s="100"/>
      <c r="B37" s="63" t="s">
        <v>348</v>
      </c>
      <c r="C37" s="108"/>
      <c r="D37" s="87"/>
    </row>
    <row r="38" spans="1:4" ht="12" customHeight="1">
      <c r="A38" s="100"/>
      <c r="B38" s="322" t="s">
        <v>15</v>
      </c>
      <c r="C38" s="108">
        <f>SUM(C34:C37)</f>
        <v>0</v>
      </c>
      <c r="D38" s="87"/>
    </row>
    <row r="39" spans="1:4" ht="12" customHeight="1">
      <c r="A39" s="100"/>
      <c r="B39" s="361" t="s">
        <v>16</v>
      </c>
      <c r="C39" s="108"/>
      <c r="D39" s="87"/>
    </row>
    <row r="40" spans="1:4" ht="12" customHeight="1">
      <c r="A40" s="100"/>
      <c r="B40" s="63" t="s">
        <v>17</v>
      </c>
      <c r="C40" s="108"/>
      <c r="D40" s="87"/>
    </row>
    <row r="41" spans="1:4" ht="12" customHeight="1">
      <c r="A41" s="100"/>
      <c r="B41" s="63" t="s">
        <v>18</v>
      </c>
      <c r="C41" s="108">
        <f>SUM(C26+C22+C18+C32)</f>
        <v>588663</v>
      </c>
      <c r="D41" s="87"/>
    </row>
    <row r="42" spans="1:4" ht="12" customHeight="1">
      <c r="A42" s="100"/>
      <c r="B42" s="63" t="s">
        <v>19</v>
      </c>
      <c r="C42" s="108"/>
      <c r="D42" s="87"/>
    </row>
    <row r="43" spans="1:4" ht="12" customHeight="1">
      <c r="A43" s="105"/>
      <c r="B43" s="216" t="s">
        <v>22</v>
      </c>
      <c r="C43" s="371">
        <f>SUM(C40:C42)</f>
        <v>588663</v>
      </c>
      <c r="D43" s="101"/>
    </row>
    <row r="44" spans="1:4" ht="12" customHeight="1">
      <c r="A44" s="164"/>
      <c r="B44" s="252" t="s">
        <v>46</v>
      </c>
      <c r="C44" s="382">
        <f>SUM(C22+C26+C18+C32)</f>
        <v>588663</v>
      </c>
      <c r="D44" s="104"/>
    </row>
  </sheetData>
  <mergeCells count="2">
    <mergeCell ref="A1:E1"/>
    <mergeCell ref="A2:E2"/>
  </mergeCells>
  <printOptions horizontalCentered="1"/>
  <pageMargins left="0" right="0" top="0.3937007874015748" bottom="0.4724409448818898" header="0.31496062992125984" footer="0.31496062992125984"/>
  <pageSetup firstPageNumber="31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Zeros="0" workbookViewId="0" topLeftCell="A1">
      <selection activeCell="B14" sqref="B14"/>
    </sheetView>
  </sheetViews>
  <sheetFormatPr defaultColWidth="9.00390625" defaultRowHeight="12.75"/>
  <cols>
    <col min="1" max="1" width="10.25390625" style="172" customWidth="1"/>
    <col min="2" max="2" width="52.375" style="171" customWidth="1"/>
    <col min="3" max="3" width="13.00390625" style="171" customWidth="1"/>
    <col min="4" max="16384" width="9.125" style="171" customWidth="1"/>
  </cols>
  <sheetData>
    <row r="1" spans="1:4" ht="12.75">
      <c r="A1" s="594" t="s">
        <v>45</v>
      </c>
      <c r="B1" s="594"/>
      <c r="C1" s="595"/>
      <c r="D1" s="580"/>
    </row>
    <row r="2" spans="2:3" ht="12.75">
      <c r="B2" s="172"/>
      <c r="C2" s="181"/>
    </row>
    <row r="3" spans="1:4" s="168" customFormat="1" ht="12.75">
      <c r="A3" s="596" t="s">
        <v>625</v>
      </c>
      <c r="B3" s="596"/>
      <c r="C3" s="588"/>
      <c r="D3" s="567"/>
    </row>
    <row r="4" s="168" customFormat="1" ht="12.75"/>
    <row r="5" s="168" customFormat="1" ht="12.75"/>
    <row r="6" s="168" customFormat="1" ht="12.75">
      <c r="C6" s="227" t="s">
        <v>258</v>
      </c>
    </row>
    <row r="7" spans="1:3" s="168" customFormat="1" ht="12.75">
      <c r="A7" s="2" t="s">
        <v>320</v>
      </c>
      <c r="B7" s="2" t="s">
        <v>194</v>
      </c>
      <c r="C7" s="258" t="s">
        <v>94</v>
      </c>
    </row>
    <row r="8" spans="1:3" s="168" customFormat="1" ht="12.75">
      <c r="A8" s="3"/>
      <c r="B8" s="3"/>
      <c r="C8" s="15" t="s">
        <v>95</v>
      </c>
    </row>
    <row r="9" spans="1:3" s="168" customFormat="1" ht="12.75">
      <c r="A9" s="4"/>
      <c r="B9" s="4"/>
      <c r="C9" s="18"/>
    </row>
    <row r="10" spans="1:3" s="168" customFormat="1" ht="12.75">
      <c r="A10" s="16" t="s">
        <v>195</v>
      </c>
      <c r="B10" s="16" t="s">
        <v>196</v>
      </c>
      <c r="C10" s="210" t="s">
        <v>197</v>
      </c>
    </row>
    <row r="11" spans="1:3" s="168" customFormat="1" ht="12.75">
      <c r="A11" s="16"/>
      <c r="B11" s="16"/>
      <c r="C11" s="200"/>
    </row>
    <row r="12" spans="1:3" s="70" customFormat="1" ht="12.75">
      <c r="A12" s="49">
        <v>6110</v>
      </c>
      <c r="B12" s="19" t="s">
        <v>248</v>
      </c>
      <c r="C12" s="19">
        <v>22563</v>
      </c>
    </row>
    <row r="13" spans="1:3" ht="12.75">
      <c r="A13" s="169"/>
      <c r="B13" s="170"/>
      <c r="C13" s="170"/>
    </row>
    <row r="14" spans="1:3" s="70" customFormat="1" ht="12.75">
      <c r="A14" s="49">
        <v>6120</v>
      </c>
      <c r="B14" s="19" t="s">
        <v>250</v>
      </c>
      <c r="C14" s="19">
        <f>SUM(C15:C17)</f>
        <v>6000</v>
      </c>
    </row>
    <row r="15" spans="1:3" s="70" customFormat="1" ht="12.75">
      <c r="A15" s="169">
        <v>6121</v>
      </c>
      <c r="B15" s="170" t="s">
        <v>56</v>
      </c>
      <c r="C15" s="170"/>
    </row>
    <row r="16" spans="1:3" s="70" customFormat="1" ht="12.75">
      <c r="A16" s="169">
        <v>6123</v>
      </c>
      <c r="B16" s="170" t="s">
        <v>112</v>
      </c>
      <c r="C16" s="170">
        <v>6000</v>
      </c>
    </row>
    <row r="17" spans="1:3" ht="12.75">
      <c r="A17" s="169"/>
      <c r="B17" s="170"/>
      <c r="C17" s="170"/>
    </row>
    <row r="18" spans="1:3" ht="12.75">
      <c r="A18" s="232"/>
      <c r="B18" s="233"/>
      <c r="C18" s="233"/>
    </row>
    <row r="19" spans="1:3" ht="12.75">
      <c r="A19" s="169"/>
      <c r="B19" s="170"/>
      <c r="C19" s="170"/>
    </row>
    <row r="20" spans="1:3" s="70" customFormat="1" ht="12.75">
      <c r="A20" s="49">
        <v>6100</v>
      </c>
      <c r="B20" s="19" t="s">
        <v>165</v>
      </c>
      <c r="C20" s="19">
        <f>SUM(C12+C14+C18)</f>
        <v>28563</v>
      </c>
    </row>
  </sheetData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37">
      <selection activeCell="D48" sqref="D48"/>
    </sheetView>
  </sheetViews>
  <sheetFormatPr defaultColWidth="9.00390625" defaultRowHeight="12.75"/>
  <cols>
    <col min="1" max="1" width="9.125" style="389" customWidth="1"/>
    <col min="2" max="2" width="14.125" style="389" customWidth="1"/>
    <col min="3" max="11" width="11.625" style="389" customWidth="1"/>
    <col min="12" max="12" width="11.75390625" style="389" customWidth="1"/>
    <col min="13" max="16384" width="9.125" style="389" customWidth="1"/>
  </cols>
  <sheetData>
    <row r="2" spans="1:12" ht="12.75">
      <c r="A2" s="607" t="s">
        <v>531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488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12.75">
      <c r="A4" s="608" t="s">
        <v>532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</row>
    <row r="5" spans="4:10" ht="15.75">
      <c r="D5" s="390"/>
      <c r="E5" s="390"/>
      <c r="F5" s="390"/>
      <c r="G5" s="390"/>
      <c r="H5" s="390"/>
      <c r="I5" s="390"/>
      <c r="J5" s="390"/>
    </row>
    <row r="6" spans="1:10" ht="12.75">
      <c r="A6" s="609" t="s">
        <v>533</v>
      </c>
      <c r="B6" s="582"/>
      <c r="C6" s="582"/>
      <c r="D6" s="582"/>
      <c r="E6" s="582"/>
      <c r="F6" s="387"/>
      <c r="G6" s="387"/>
      <c r="H6" s="387"/>
      <c r="I6" s="387"/>
      <c r="J6" s="387"/>
    </row>
    <row r="7" spans="1:11" ht="12.7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2" ht="18" customHeight="1">
      <c r="A8" s="601" t="s">
        <v>373</v>
      </c>
      <c r="B8" s="601" t="s">
        <v>374</v>
      </c>
      <c r="C8" s="601" t="s">
        <v>388</v>
      </c>
      <c r="D8" s="601" t="s">
        <v>389</v>
      </c>
      <c r="E8" s="601" t="s">
        <v>390</v>
      </c>
      <c r="F8" s="601" t="s">
        <v>391</v>
      </c>
      <c r="G8" s="601" t="s">
        <v>392</v>
      </c>
      <c r="H8" s="601" t="s">
        <v>393</v>
      </c>
      <c r="I8" s="601" t="s">
        <v>394</v>
      </c>
      <c r="J8" s="601" t="s">
        <v>395</v>
      </c>
      <c r="K8" s="601" t="s">
        <v>396</v>
      </c>
      <c r="L8" s="606" t="s">
        <v>249</v>
      </c>
    </row>
    <row r="9" spans="1:12" ht="18" customHeight="1">
      <c r="A9" s="601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</row>
    <row r="10" spans="1:12" ht="19.5" customHeight="1" thickBot="1">
      <c r="A10" s="602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</row>
    <row r="11" spans="1:12" ht="13.5" thickTop="1">
      <c r="A11" s="610" t="s">
        <v>375</v>
      </c>
      <c r="B11" s="391" t="s">
        <v>376</v>
      </c>
      <c r="C11" s="392">
        <v>75676</v>
      </c>
      <c r="D11" s="392">
        <v>100000</v>
      </c>
      <c r="E11" s="392">
        <v>102857</v>
      </c>
      <c r="F11" s="392">
        <v>100000</v>
      </c>
      <c r="G11" s="392">
        <v>66800</v>
      </c>
      <c r="H11" s="392">
        <v>33333</v>
      </c>
      <c r="I11" s="392">
        <v>100000</v>
      </c>
      <c r="J11" s="392">
        <v>50000</v>
      </c>
      <c r="K11" s="392"/>
      <c r="L11" s="393">
        <f aca="true" t="shared" si="0" ref="L11:L32">SUM(C11:K11)</f>
        <v>628666</v>
      </c>
    </row>
    <row r="12" spans="1:12" ht="12.75">
      <c r="A12" s="604"/>
      <c r="B12" s="391" t="s">
        <v>377</v>
      </c>
      <c r="C12" s="394">
        <v>6655</v>
      </c>
      <c r="D12" s="394">
        <v>10338</v>
      </c>
      <c r="E12" s="394">
        <v>14836</v>
      </c>
      <c r="F12" s="394">
        <v>17239</v>
      </c>
      <c r="G12" s="394">
        <v>13362</v>
      </c>
      <c r="H12" s="394">
        <v>7154</v>
      </c>
      <c r="I12" s="394">
        <v>24717</v>
      </c>
      <c r="J12" s="392">
        <v>47697</v>
      </c>
      <c r="K12" s="394">
        <v>9664</v>
      </c>
      <c r="L12" s="395">
        <f t="shared" si="0"/>
        <v>151662</v>
      </c>
    </row>
    <row r="13" spans="1:12" ht="12.75">
      <c r="A13" s="605" t="s">
        <v>378</v>
      </c>
      <c r="B13" s="391" t="s">
        <v>376</v>
      </c>
      <c r="C13" s="394">
        <v>75676</v>
      </c>
      <c r="D13" s="394">
        <v>100000</v>
      </c>
      <c r="E13" s="394">
        <v>102857</v>
      </c>
      <c r="F13" s="394">
        <v>100000</v>
      </c>
      <c r="G13" s="394">
        <v>66800</v>
      </c>
      <c r="H13" s="394">
        <v>33333</v>
      </c>
      <c r="I13" s="394">
        <v>100000</v>
      </c>
      <c r="J13" s="392">
        <v>100000</v>
      </c>
      <c r="K13" s="394">
        <v>50000</v>
      </c>
      <c r="L13" s="395">
        <f t="shared" si="0"/>
        <v>728666</v>
      </c>
    </row>
    <row r="14" spans="1:12" ht="12.75">
      <c r="A14" s="605"/>
      <c r="B14" s="391" t="s">
        <v>377</v>
      </c>
      <c r="C14" s="394">
        <v>4510</v>
      </c>
      <c r="D14" s="394">
        <v>7807</v>
      </c>
      <c r="E14" s="394">
        <v>11905</v>
      </c>
      <c r="F14" s="394">
        <v>14381</v>
      </c>
      <c r="G14" s="394">
        <v>11449</v>
      </c>
      <c r="H14" s="394">
        <v>6198</v>
      </c>
      <c r="I14" s="394">
        <v>21413</v>
      </c>
      <c r="J14" s="392">
        <v>43231</v>
      </c>
      <c r="K14" s="394">
        <v>23350</v>
      </c>
      <c r="L14" s="395">
        <f t="shared" si="0"/>
        <v>144244</v>
      </c>
    </row>
    <row r="15" spans="1:12" ht="12.75">
      <c r="A15" s="603" t="s">
        <v>379</v>
      </c>
      <c r="B15" s="391" t="s">
        <v>376</v>
      </c>
      <c r="C15" s="394">
        <v>75676</v>
      </c>
      <c r="D15" s="394">
        <v>100000</v>
      </c>
      <c r="E15" s="394">
        <v>102857</v>
      </c>
      <c r="F15" s="394">
        <v>100000</v>
      </c>
      <c r="G15" s="394">
        <v>66800</v>
      </c>
      <c r="H15" s="394">
        <v>33333</v>
      </c>
      <c r="I15" s="394">
        <v>100000</v>
      </c>
      <c r="J15" s="392">
        <v>100000</v>
      </c>
      <c r="K15" s="394">
        <v>100000</v>
      </c>
      <c r="L15" s="395">
        <f t="shared" si="0"/>
        <v>778666</v>
      </c>
    </row>
    <row r="16" spans="1:12" ht="12.75">
      <c r="A16" s="604"/>
      <c r="B16" s="391" t="s">
        <v>377</v>
      </c>
      <c r="C16" s="394">
        <v>2385</v>
      </c>
      <c r="D16" s="394">
        <v>5307</v>
      </c>
      <c r="E16" s="394">
        <v>9017</v>
      </c>
      <c r="F16" s="394">
        <v>11574</v>
      </c>
      <c r="G16" s="394">
        <v>9573</v>
      </c>
      <c r="H16" s="394">
        <v>5262</v>
      </c>
      <c r="I16" s="394">
        <v>18180</v>
      </c>
      <c r="J16" s="392">
        <v>37909</v>
      </c>
      <c r="K16" s="394">
        <v>21223</v>
      </c>
      <c r="L16" s="395">
        <f t="shared" si="0"/>
        <v>120430</v>
      </c>
    </row>
    <row r="17" spans="1:12" ht="12.75">
      <c r="A17" s="605" t="s">
        <v>380</v>
      </c>
      <c r="B17" s="391" t="s">
        <v>376</v>
      </c>
      <c r="C17" s="394">
        <v>37838</v>
      </c>
      <c r="D17" s="394">
        <v>100000</v>
      </c>
      <c r="E17" s="394">
        <v>102857</v>
      </c>
      <c r="F17" s="394">
        <v>100000</v>
      </c>
      <c r="G17" s="394">
        <v>66800</v>
      </c>
      <c r="H17" s="394">
        <v>33333</v>
      </c>
      <c r="I17" s="394">
        <v>100000</v>
      </c>
      <c r="J17" s="392">
        <v>100000</v>
      </c>
      <c r="K17" s="394">
        <v>100000</v>
      </c>
      <c r="L17" s="395">
        <f t="shared" si="0"/>
        <v>740828</v>
      </c>
    </row>
    <row r="18" spans="1:12" ht="12.75">
      <c r="A18" s="605"/>
      <c r="B18" s="391" t="s">
        <v>377</v>
      </c>
      <c r="C18" s="394">
        <v>394</v>
      </c>
      <c r="D18" s="394">
        <v>2807</v>
      </c>
      <c r="E18" s="394">
        <v>6129</v>
      </c>
      <c r="F18" s="394">
        <v>8767</v>
      </c>
      <c r="G18" s="394">
        <v>7698</v>
      </c>
      <c r="H18" s="394">
        <v>4326</v>
      </c>
      <c r="I18" s="394">
        <v>14946</v>
      </c>
      <c r="J18" s="392">
        <v>32587</v>
      </c>
      <c r="K18" s="394">
        <v>18610</v>
      </c>
      <c r="L18" s="395">
        <f t="shared" si="0"/>
        <v>96264</v>
      </c>
    </row>
    <row r="19" spans="1:12" ht="12.75">
      <c r="A19" s="603" t="s">
        <v>381</v>
      </c>
      <c r="B19" s="391" t="s">
        <v>376</v>
      </c>
      <c r="C19" s="394"/>
      <c r="D19" s="394">
        <v>50000</v>
      </c>
      <c r="E19" s="394">
        <v>102857</v>
      </c>
      <c r="F19" s="394">
        <v>100000</v>
      </c>
      <c r="G19" s="394">
        <v>66800</v>
      </c>
      <c r="H19" s="394">
        <v>33333</v>
      </c>
      <c r="I19" s="394">
        <v>100000</v>
      </c>
      <c r="J19" s="392">
        <v>100000</v>
      </c>
      <c r="K19" s="394">
        <v>100000</v>
      </c>
      <c r="L19" s="395">
        <f t="shared" si="0"/>
        <v>652990</v>
      </c>
    </row>
    <row r="20" spans="1:12" ht="12.75">
      <c r="A20" s="604"/>
      <c r="B20" s="391" t="s">
        <v>377</v>
      </c>
      <c r="C20" s="394"/>
      <c r="D20" s="394">
        <v>346</v>
      </c>
      <c r="E20" s="394">
        <v>3254</v>
      </c>
      <c r="F20" s="394">
        <v>5978</v>
      </c>
      <c r="G20" s="394">
        <v>5840</v>
      </c>
      <c r="H20" s="394">
        <v>3400</v>
      </c>
      <c r="I20" s="394">
        <v>11748</v>
      </c>
      <c r="J20" s="392">
        <v>27345</v>
      </c>
      <c r="K20" s="394">
        <v>16044</v>
      </c>
      <c r="L20" s="395">
        <f t="shared" si="0"/>
        <v>73955</v>
      </c>
    </row>
    <row r="21" spans="1:12" ht="12.75">
      <c r="A21" s="605" t="s">
        <v>382</v>
      </c>
      <c r="B21" s="391" t="s">
        <v>376</v>
      </c>
      <c r="C21" s="394"/>
      <c r="D21" s="394"/>
      <c r="E21" s="394">
        <v>51429</v>
      </c>
      <c r="F21" s="394">
        <v>100000</v>
      </c>
      <c r="G21" s="394">
        <v>66800</v>
      </c>
      <c r="H21" s="394">
        <v>33333</v>
      </c>
      <c r="I21" s="394">
        <v>100000</v>
      </c>
      <c r="J21" s="392">
        <v>100000</v>
      </c>
      <c r="K21" s="394">
        <v>100000</v>
      </c>
      <c r="L21" s="395">
        <f t="shared" si="0"/>
        <v>551562</v>
      </c>
    </row>
    <row r="22" spans="1:12" ht="12.75">
      <c r="A22" s="605"/>
      <c r="B22" s="391" t="s">
        <v>377</v>
      </c>
      <c r="C22" s="394"/>
      <c r="D22" s="394"/>
      <c r="E22" s="394">
        <v>536</v>
      </c>
      <c r="F22" s="394">
        <v>3152</v>
      </c>
      <c r="G22" s="394">
        <v>3947</v>
      </c>
      <c r="H22" s="394">
        <v>2454</v>
      </c>
      <c r="I22" s="394">
        <v>8480</v>
      </c>
      <c r="J22" s="392">
        <v>21942</v>
      </c>
      <c r="K22" s="394">
        <v>13384</v>
      </c>
      <c r="L22" s="395">
        <f t="shared" si="0"/>
        <v>53895</v>
      </c>
    </row>
    <row r="23" spans="1:12" ht="12.75">
      <c r="A23" s="603" t="s">
        <v>383</v>
      </c>
      <c r="B23" s="391" t="s">
        <v>376</v>
      </c>
      <c r="C23" s="394"/>
      <c r="D23" s="394"/>
      <c r="E23" s="394"/>
      <c r="F23" s="394">
        <v>50000</v>
      </c>
      <c r="G23" s="394">
        <v>66800</v>
      </c>
      <c r="H23" s="394">
        <v>33333</v>
      </c>
      <c r="I23" s="394">
        <v>100000</v>
      </c>
      <c r="J23" s="392">
        <v>100000</v>
      </c>
      <c r="K23" s="394">
        <v>100000</v>
      </c>
      <c r="L23" s="395">
        <f t="shared" si="0"/>
        <v>450133</v>
      </c>
    </row>
    <row r="24" spans="1:12" ht="12.75">
      <c r="A24" s="604"/>
      <c r="B24" s="391" t="s">
        <v>377</v>
      </c>
      <c r="C24" s="394"/>
      <c r="D24" s="394"/>
      <c r="E24" s="394"/>
      <c r="F24" s="394">
        <v>521</v>
      </c>
      <c r="G24" s="394">
        <v>2072</v>
      </c>
      <c r="H24" s="394">
        <v>1518</v>
      </c>
      <c r="I24" s="394">
        <v>5246</v>
      </c>
      <c r="J24" s="392">
        <v>16620</v>
      </c>
      <c r="K24" s="394">
        <v>10772</v>
      </c>
      <c r="L24" s="395">
        <f t="shared" si="0"/>
        <v>36749</v>
      </c>
    </row>
    <row r="25" spans="1:12" ht="12.75">
      <c r="A25" s="605" t="s">
        <v>384</v>
      </c>
      <c r="B25" s="391" t="s">
        <v>376</v>
      </c>
      <c r="C25" s="394"/>
      <c r="D25" s="394"/>
      <c r="E25" s="394"/>
      <c r="F25" s="394"/>
      <c r="G25" s="394">
        <v>32200</v>
      </c>
      <c r="H25" s="394">
        <v>33333</v>
      </c>
      <c r="I25" s="394">
        <v>100000</v>
      </c>
      <c r="J25" s="392">
        <v>100000</v>
      </c>
      <c r="K25" s="394">
        <v>100000</v>
      </c>
      <c r="L25" s="395">
        <f t="shared" si="0"/>
        <v>365533</v>
      </c>
    </row>
    <row r="26" spans="1:12" ht="12.75">
      <c r="A26" s="605"/>
      <c r="B26" s="391" t="s">
        <v>377</v>
      </c>
      <c r="C26" s="394"/>
      <c r="D26" s="394"/>
      <c r="E26" s="394"/>
      <c r="F26" s="394"/>
      <c r="G26" s="394">
        <v>331</v>
      </c>
      <c r="H26" s="394">
        <v>583</v>
      </c>
      <c r="I26" s="394">
        <v>2013</v>
      </c>
      <c r="J26" s="392">
        <v>11297</v>
      </c>
      <c r="K26" s="394">
        <v>8159</v>
      </c>
      <c r="L26" s="395">
        <f t="shared" si="0"/>
        <v>22383</v>
      </c>
    </row>
    <row r="27" spans="1:12" ht="12.75">
      <c r="A27" s="603" t="s">
        <v>385</v>
      </c>
      <c r="B27" s="391" t="s">
        <v>376</v>
      </c>
      <c r="C27" s="394"/>
      <c r="D27" s="394"/>
      <c r="E27" s="394"/>
      <c r="F27" s="394"/>
      <c r="G27" s="394"/>
      <c r="H27" s="394"/>
      <c r="I27" s="394"/>
      <c r="J27" s="392">
        <v>100000</v>
      </c>
      <c r="K27" s="394">
        <v>100000</v>
      </c>
      <c r="L27" s="395">
        <f t="shared" si="0"/>
        <v>200000</v>
      </c>
    </row>
    <row r="28" spans="1:12" ht="12.75">
      <c r="A28" s="604"/>
      <c r="B28" s="391" t="s">
        <v>377</v>
      </c>
      <c r="C28" s="394"/>
      <c r="D28" s="394"/>
      <c r="E28" s="394"/>
      <c r="F28" s="394"/>
      <c r="G28" s="394"/>
      <c r="H28" s="394"/>
      <c r="I28" s="394"/>
      <c r="J28" s="392">
        <v>5997</v>
      </c>
      <c r="K28" s="394">
        <v>5564</v>
      </c>
      <c r="L28" s="395">
        <f t="shared" si="0"/>
        <v>11561</v>
      </c>
    </row>
    <row r="29" spans="1:12" ht="12.75">
      <c r="A29" s="603" t="s">
        <v>386</v>
      </c>
      <c r="B29" s="391" t="s">
        <v>376</v>
      </c>
      <c r="C29" s="394"/>
      <c r="D29" s="394"/>
      <c r="E29" s="394"/>
      <c r="F29" s="394"/>
      <c r="G29" s="394"/>
      <c r="H29" s="394"/>
      <c r="I29" s="394"/>
      <c r="J29" s="392">
        <v>50000</v>
      </c>
      <c r="K29" s="394">
        <v>100000</v>
      </c>
      <c r="L29" s="395">
        <f t="shared" si="0"/>
        <v>150000</v>
      </c>
    </row>
    <row r="30" spans="1:12" ht="12.75">
      <c r="A30" s="604"/>
      <c r="B30" s="391" t="s">
        <v>377</v>
      </c>
      <c r="C30" s="394"/>
      <c r="D30" s="394"/>
      <c r="E30" s="394"/>
      <c r="F30" s="394"/>
      <c r="G30" s="394"/>
      <c r="H30" s="394"/>
      <c r="I30" s="394"/>
      <c r="J30" s="392">
        <v>988</v>
      </c>
      <c r="K30" s="394">
        <v>2933</v>
      </c>
      <c r="L30" s="395">
        <f t="shared" si="0"/>
        <v>3921</v>
      </c>
    </row>
    <row r="31" spans="1:12" ht="12.75">
      <c r="A31" s="605" t="s">
        <v>387</v>
      </c>
      <c r="B31" s="391" t="s">
        <v>376</v>
      </c>
      <c r="C31" s="394"/>
      <c r="D31" s="394"/>
      <c r="E31" s="394"/>
      <c r="F31" s="394"/>
      <c r="G31" s="394"/>
      <c r="H31" s="394"/>
      <c r="I31" s="394"/>
      <c r="J31" s="394"/>
      <c r="K31" s="394">
        <v>50000</v>
      </c>
      <c r="L31" s="395">
        <f t="shared" si="0"/>
        <v>50000</v>
      </c>
    </row>
    <row r="32" spans="1:12" ht="12.75">
      <c r="A32" s="604"/>
      <c r="B32" s="391" t="s">
        <v>377</v>
      </c>
      <c r="C32" s="394"/>
      <c r="D32" s="394"/>
      <c r="E32" s="394"/>
      <c r="F32" s="394"/>
      <c r="G32" s="394"/>
      <c r="H32" s="394"/>
      <c r="I32" s="394"/>
      <c r="J32" s="394"/>
      <c r="K32" s="394">
        <v>485</v>
      </c>
      <c r="L32" s="395">
        <f t="shared" si="0"/>
        <v>485</v>
      </c>
    </row>
    <row r="33" spans="1:9" ht="15.75">
      <c r="A33" s="396"/>
      <c r="B33" s="396"/>
      <c r="C33" s="396"/>
      <c r="D33" s="396"/>
      <c r="E33" s="396"/>
      <c r="F33" s="396"/>
      <c r="G33" s="396"/>
      <c r="H33" s="396"/>
      <c r="I33" s="396"/>
    </row>
    <row r="34" spans="1:11" ht="12.75">
      <c r="A34" s="490" t="s">
        <v>534</v>
      </c>
      <c r="F34" s="397"/>
      <c r="G34" s="397"/>
      <c r="H34" s="397"/>
      <c r="I34" s="397"/>
      <c r="J34" s="397"/>
      <c r="K34" s="397"/>
    </row>
    <row r="35" spans="1:11" ht="12.75">
      <c r="A35" s="491"/>
      <c r="B35" s="492"/>
      <c r="C35" s="492"/>
      <c r="D35" s="492"/>
      <c r="E35" s="492"/>
      <c r="F35" s="493"/>
      <c r="G35" s="493"/>
      <c r="H35" s="397"/>
      <c r="I35" s="397"/>
      <c r="J35" s="397"/>
      <c r="K35" s="397"/>
    </row>
    <row r="36" spans="1:7" ht="12.75">
      <c r="A36" s="600" t="s">
        <v>535</v>
      </c>
      <c r="B36" s="599"/>
      <c r="C36" s="497" t="s">
        <v>375</v>
      </c>
      <c r="D36" s="498" t="s">
        <v>378</v>
      </c>
      <c r="E36" s="497" t="s">
        <v>379</v>
      </c>
      <c r="F36" s="498" t="s">
        <v>380</v>
      </c>
      <c r="G36" s="497" t="s">
        <v>381</v>
      </c>
    </row>
    <row r="37" spans="1:7" ht="12.75">
      <c r="A37" s="597" t="s">
        <v>591</v>
      </c>
      <c r="B37" s="599"/>
      <c r="C37" s="394">
        <v>1479</v>
      </c>
      <c r="D37" s="503">
        <v>1479</v>
      </c>
      <c r="E37" s="394">
        <v>1479</v>
      </c>
      <c r="F37" s="503">
        <v>1479</v>
      </c>
      <c r="G37" s="394">
        <v>739</v>
      </c>
    </row>
    <row r="38" spans="1:7" ht="12.75">
      <c r="A38" s="597" t="s">
        <v>529</v>
      </c>
      <c r="B38" s="598"/>
      <c r="C38" s="394">
        <v>9931</v>
      </c>
      <c r="D38" s="524">
        <v>9931</v>
      </c>
      <c r="E38" s="394">
        <v>9931</v>
      </c>
      <c r="F38" s="503">
        <v>2483</v>
      </c>
      <c r="G38" s="394"/>
    </row>
    <row r="39" spans="1:7" ht="12.75">
      <c r="A39" s="597" t="s">
        <v>528</v>
      </c>
      <c r="B39" s="598"/>
      <c r="C39" s="394">
        <v>3520</v>
      </c>
      <c r="D39" s="524">
        <v>3520</v>
      </c>
      <c r="E39" s="394">
        <v>1760</v>
      </c>
      <c r="F39" s="525"/>
      <c r="G39" s="394"/>
    </row>
    <row r="40" spans="1:7" ht="12.75">
      <c r="A40" s="542"/>
      <c r="B40" s="542"/>
      <c r="C40" s="543"/>
      <c r="D40" s="543"/>
      <c r="E40" s="543"/>
      <c r="F40" s="543"/>
      <c r="G40" s="543"/>
    </row>
    <row r="42" ht="12.75">
      <c r="A42" s="490" t="s">
        <v>530</v>
      </c>
    </row>
    <row r="43" spans="1:7" ht="12.75">
      <c r="A43" s="388"/>
      <c r="B43" s="388"/>
      <c r="C43" s="388"/>
      <c r="D43" s="388"/>
      <c r="E43" s="388"/>
      <c r="F43" s="388"/>
      <c r="G43" s="388"/>
    </row>
    <row r="44" spans="1:7" ht="12.75">
      <c r="A44" s="600" t="s">
        <v>535</v>
      </c>
      <c r="B44" s="599"/>
      <c r="C44" s="499" t="s">
        <v>375</v>
      </c>
      <c r="D44" s="498" t="s">
        <v>378</v>
      </c>
      <c r="E44" s="499" t="s">
        <v>379</v>
      </c>
      <c r="F44" s="498" t="s">
        <v>380</v>
      </c>
      <c r="G44" s="499" t="s">
        <v>381</v>
      </c>
    </row>
    <row r="45" spans="1:7" ht="12.75">
      <c r="A45" s="597" t="s">
        <v>647</v>
      </c>
      <c r="B45" s="599"/>
      <c r="C45" s="394">
        <v>587400</v>
      </c>
      <c r="D45" s="503">
        <v>208906</v>
      </c>
      <c r="E45" s="494"/>
      <c r="F45" s="496"/>
      <c r="G45" s="494"/>
    </row>
    <row r="46" spans="1:7" ht="12.75">
      <c r="A46" s="597" t="s">
        <v>671</v>
      </c>
      <c r="B46" s="598"/>
      <c r="C46" s="394">
        <v>90000</v>
      </c>
      <c r="D46" s="524">
        <v>163000</v>
      </c>
      <c r="E46" s="494"/>
      <c r="F46" s="496"/>
      <c r="G46" s="494"/>
    </row>
    <row r="47" spans="1:7" ht="12.75">
      <c r="A47" s="597" t="s">
        <v>672</v>
      </c>
      <c r="B47" s="598"/>
      <c r="C47" s="394">
        <v>70000</v>
      </c>
      <c r="D47" s="524">
        <v>245000</v>
      </c>
      <c r="E47" s="494"/>
      <c r="F47" s="496"/>
      <c r="G47" s="494"/>
    </row>
    <row r="49" ht="12.75">
      <c r="A49" s="490" t="s">
        <v>536</v>
      </c>
    </row>
    <row r="50" spans="3:7" ht="12.75">
      <c r="C50" s="388"/>
      <c r="D50" s="388"/>
      <c r="E50" s="388"/>
      <c r="F50" s="500"/>
      <c r="G50" s="500"/>
    </row>
    <row r="51" spans="1:7" ht="12.75">
      <c r="A51" s="600" t="s">
        <v>194</v>
      </c>
      <c r="B51" s="599"/>
      <c r="C51" s="499" t="s">
        <v>375</v>
      </c>
      <c r="D51" s="498" t="s">
        <v>378</v>
      </c>
      <c r="E51" s="499" t="s">
        <v>379</v>
      </c>
      <c r="F51" s="501"/>
      <c r="G51" s="501"/>
    </row>
    <row r="52" spans="1:7" ht="12.75">
      <c r="A52" s="597" t="s">
        <v>636</v>
      </c>
      <c r="B52" s="599"/>
      <c r="C52" s="394">
        <v>204418</v>
      </c>
      <c r="D52" s="503">
        <v>5500</v>
      </c>
      <c r="E52" s="494"/>
      <c r="F52" s="502"/>
      <c r="G52" s="502"/>
    </row>
    <row r="53" spans="1:7" ht="12.75">
      <c r="A53" s="597"/>
      <c r="B53" s="598"/>
      <c r="C53" s="494"/>
      <c r="D53" s="495"/>
      <c r="E53" s="494"/>
      <c r="F53" s="502"/>
      <c r="G53" s="502"/>
    </row>
    <row r="54" spans="6:7" ht="12.75">
      <c r="F54" s="500"/>
      <c r="G54" s="500"/>
    </row>
    <row r="55" ht="12.75">
      <c r="A55" s="490" t="s">
        <v>537</v>
      </c>
    </row>
    <row r="56" spans="3:5" ht="12.75">
      <c r="C56" s="388"/>
      <c r="D56" s="388"/>
      <c r="E56" s="388"/>
    </row>
    <row r="57" spans="1:5" ht="12.75">
      <c r="A57" s="600" t="s">
        <v>194</v>
      </c>
      <c r="B57" s="599"/>
      <c r="C57" s="499" t="s">
        <v>375</v>
      </c>
      <c r="D57" s="498" t="s">
        <v>378</v>
      </c>
      <c r="E57" s="499" t="s">
        <v>379</v>
      </c>
    </row>
    <row r="58" spans="1:5" ht="12.75">
      <c r="A58" s="597" t="s">
        <v>237</v>
      </c>
      <c r="B58" s="599"/>
      <c r="C58" s="394">
        <v>20000</v>
      </c>
      <c r="D58" s="503">
        <v>20000</v>
      </c>
      <c r="E58" s="394"/>
    </row>
    <row r="59" spans="1:5" ht="12.75">
      <c r="A59" s="597" t="s">
        <v>637</v>
      </c>
      <c r="B59" s="598"/>
      <c r="C59" s="394">
        <v>2500</v>
      </c>
      <c r="D59" s="524">
        <v>2500</v>
      </c>
      <c r="E59" s="394"/>
    </row>
    <row r="60" spans="1:5" ht="12.75">
      <c r="A60" s="597" t="s">
        <v>638</v>
      </c>
      <c r="B60" s="598"/>
      <c r="C60" s="394">
        <v>500</v>
      </c>
      <c r="D60" s="524">
        <v>500</v>
      </c>
      <c r="E60" s="394">
        <v>500</v>
      </c>
    </row>
    <row r="61" spans="1:5" ht="12.75">
      <c r="A61" s="597" t="s">
        <v>10</v>
      </c>
      <c r="B61" s="598"/>
      <c r="C61" s="394">
        <v>5000</v>
      </c>
      <c r="D61" s="524">
        <v>5000</v>
      </c>
      <c r="E61" s="394"/>
    </row>
    <row r="62" spans="1:5" ht="12.75">
      <c r="A62" s="597" t="s">
        <v>639</v>
      </c>
      <c r="B62" s="598"/>
      <c r="C62" s="394">
        <v>3000</v>
      </c>
      <c r="D62" s="524">
        <v>3000</v>
      </c>
      <c r="E62" s="394"/>
    </row>
    <row r="63" spans="1:5" ht="12.75">
      <c r="A63" s="597" t="s">
        <v>640</v>
      </c>
      <c r="B63" s="598"/>
      <c r="C63" s="394">
        <v>3000</v>
      </c>
      <c r="D63" s="524">
        <v>3000</v>
      </c>
      <c r="E63" s="394"/>
    </row>
  </sheetData>
  <mergeCells count="44">
    <mergeCell ref="A2:L2"/>
    <mergeCell ref="A4:L4"/>
    <mergeCell ref="A6:E6"/>
    <mergeCell ref="A38:B38"/>
    <mergeCell ref="A37:B37"/>
    <mergeCell ref="A36:B36"/>
    <mergeCell ref="A11:A12"/>
    <mergeCell ref="A13:A14"/>
    <mergeCell ref="A15:A16"/>
    <mergeCell ref="A17:A18"/>
    <mergeCell ref="A39:B39"/>
    <mergeCell ref="A45:B45"/>
    <mergeCell ref="A46:B46"/>
    <mergeCell ref="A44:B44"/>
    <mergeCell ref="A27:A28"/>
    <mergeCell ref="A29:A30"/>
    <mergeCell ref="A31:A32"/>
    <mergeCell ref="L8:L10"/>
    <mergeCell ref="A8:A10"/>
    <mergeCell ref="B8:B10"/>
    <mergeCell ref="A19:A20"/>
    <mergeCell ref="A21:A22"/>
    <mergeCell ref="A23:A24"/>
    <mergeCell ref="A25:A26"/>
    <mergeCell ref="A63:B63"/>
    <mergeCell ref="K8:K10"/>
    <mergeCell ref="G8:G10"/>
    <mergeCell ref="H8:H10"/>
    <mergeCell ref="I8:I10"/>
    <mergeCell ref="J8:J10"/>
    <mergeCell ref="C8:C10"/>
    <mergeCell ref="D8:D10"/>
    <mergeCell ref="E8:E10"/>
    <mergeCell ref="F8:F10"/>
    <mergeCell ref="A47:B47"/>
    <mergeCell ref="A60:B60"/>
    <mergeCell ref="A61:B61"/>
    <mergeCell ref="A62:B62"/>
    <mergeCell ref="A58:B58"/>
    <mergeCell ref="A59:B59"/>
    <mergeCell ref="A51:B51"/>
    <mergeCell ref="A52:B52"/>
    <mergeCell ref="A53:B53"/>
    <mergeCell ref="A57:B57"/>
  </mergeCells>
  <printOptions/>
  <pageMargins left="0.3937007874015748" right="0.3937007874015748" top="0.984251968503937" bottom="0.984251968503937" header="0.5118110236220472" footer="0.5118110236220472"/>
  <pageSetup firstPageNumber="33" useFirstPageNumber="1" horizontalDpi="200" verticalDpi="200" orientation="landscape" paperSize="9" scale="98" r:id="rId1"/>
  <headerFooter alignWithMargins="0">
    <oddFooter>&amp;C&amp;P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33" sqref="B33:C40"/>
    </sheetView>
  </sheetViews>
  <sheetFormatPr defaultColWidth="9.00390625" defaultRowHeight="12.75"/>
  <cols>
    <col min="1" max="1" width="6.75390625" style="398" customWidth="1"/>
    <col min="2" max="2" width="10.125" style="398" customWidth="1"/>
    <col min="3" max="3" width="35.00390625" style="398" customWidth="1"/>
    <col min="4" max="4" width="10.625" style="398" customWidth="1"/>
    <col min="5" max="8" width="9.125" style="398" customWidth="1"/>
    <col min="9" max="9" width="11.375" style="398" customWidth="1"/>
    <col min="10" max="16384" width="9.125" style="398" customWidth="1"/>
  </cols>
  <sheetData>
    <row r="1" spans="1:9" ht="12.75">
      <c r="A1" s="639" t="s">
        <v>397</v>
      </c>
      <c r="B1" s="639"/>
      <c r="C1" s="639"/>
      <c r="D1" s="639"/>
      <c r="E1" s="639"/>
      <c r="F1" s="639"/>
      <c r="G1" s="639"/>
      <c r="H1" s="639"/>
      <c r="I1" s="639"/>
    </row>
    <row r="2" ht="16.5" customHeight="1"/>
    <row r="3" spans="1:9" ht="14.25">
      <c r="A3" s="640" t="s">
        <v>538</v>
      </c>
      <c r="B3" s="640"/>
      <c r="C3" s="640"/>
      <c r="D3" s="640"/>
      <c r="E3" s="640"/>
      <c r="F3" s="640"/>
      <c r="G3" s="640"/>
      <c r="H3" s="640"/>
      <c r="I3" s="640"/>
    </row>
    <row r="4" spans="1:9" ht="14.25">
      <c r="A4" s="399"/>
      <c r="B4" s="399"/>
      <c r="C4" s="399"/>
      <c r="D4" s="399"/>
      <c r="E4" s="399"/>
      <c r="F4" s="399"/>
      <c r="G4" s="399"/>
      <c r="H4" s="399"/>
      <c r="I4" s="399"/>
    </row>
    <row r="5" spans="1:9" ht="9.75" customHeight="1">
      <c r="A5" s="399"/>
      <c r="B5" s="399"/>
      <c r="C5" s="399"/>
      <c r="D5" s="399"/>
      <c r="E5" s="399"/>
      <c r="F5" s="399"/>
      <c r="G5" s="399"/>
      <c r="H5" s="399"/>
      <c r="I5" s="399"/>
    </row>
    <row r="6" spans="4:9" ht="12.75">
      <c r="D6" s="400"/>
      <c r="E6" s="400"/>
      <c r="F6" s="400"/>
      <c r="G6" s="400"/>
      <c r="H6" s="400"/>
      <c r="I6" s="401" t="s">
        <v>258</v>
      </c>
    </row>
    <row r="7" spans="1:9" ht="16.5" customHeight="1">
      <c r="A7" s="643" t="s">
        <v>320</v>
      </c>
      <c r="B7" s="645" t="s">
        <v>194</v>
      </c>
      <c r="C7" s="646"/>
      <c r="D7" s="645" t="s">
        <v>398</v>
      </c>
      <c r="E7" s="649"/>
      <c r="F7" s="649"/>
      <c r="G7" s="649"/>
      <c r="H7" s="646"/>
      <c r="I7" s="641" t="s">
        <v>539</v>
      </c>
    </row>
    <row r="8" spans="1:9" ht="16.5" customHeight="1">
      <c r="A8" s="644"/>
      <c r="B8" s="647"/>
      <c r="C8" s="648"/>
      <c r="D8" s="647"/>
      <c r="E8" s="650"/>
      <c r="F8" s="650"/>
      <c r="G8" s="650"/>
      <c r="H8" s="648"/>
      <c r="I8" s="642"/>
    </row>
    <row r="9" spans="1:9" ht="13.5" customHeight="1">
      <c r="A9" s="621" t="s">
        <v>195</v>
      </c>
      <c r="B9" s="614" t="s">
        <v>410</v>
      </c>
      <c r="C9" s="615"/>
      <c r="D9" s="621" t="s">
        <v>399</v>
      </c>
      <c r="E9" s="402" t="s">
        <v>400</v>
      </c>
      <c r="F9" s="403"/>
      <c r="G9" s="403"/>
      <c r="H9" s="404"/>
      <c r="I9" s="405"/>
    </row>
    <row r="10" spans="1:9" ht="13.5" customHeight="1">
      <c r="A10" s="612"/>
      <c r="B10" s="614"/>
      <c r="C10" s="615"/>
      <c r="D10" s="620"/>
      <c r="E10" s="406" t="s">
        <v>401</v>
      </c>
      <c r="F10" s="407"/>
      <c r="G10" s="407"/>
      <c r="H10" s="408"/>
      <c r="I10" s="409">
        <v>199938</v>
      </c>
    </row>
    <row r="11" spans="1:9" ht="13.5" customHeight="1">
      <c r="A11" s="612"/>
      <c r="B11" s="616"/>
      <c r="C11" s="617"/>
      <c r="D11" s="621" t="s">
        <v>402</v>
      </c>
      <c r="E11" s="402" t="s">
        <v>403</v>
      </c>
      <c r="F11" s="403"/>
      <c r="G11" s="403"/>
      <c r="H11" s="404"/>
      <c r="I11" s="405"/>
    </row>
    <row r="12" spans="1:9" ht="13.5" customHeight="1">
      <c r="A12" s="612"/>
      <c r="B12" s="616"/>
      <c r="C12" s="617"/>
      <c r="D12" s="611"/>
      <c r="E12" s="410" t="s">
        <v>404</v>
      </c>
      <c r="F12" s="411"/>
      <c r="G12" s="411"/>
      <c r="H12" s="412"/>
      <c r="I12" s="413"/>
    </row>
    <row r="13" spans="1:9" ht="13.5" customHeight="1">
      <c r="A13" s="612"/>
      <c r="B13" s="616"/>
      <c r="C13" s="617"/>
      <c r="D13" s="611"/>
      <c r="E13" s="410" t="s">
        <v>405</v>
      </c>
      <c r="F13" s="411"/>
      <c r="G13" s="411"/>
      <c r="H13" s="412"/>
      <c r="I13" s="413"/>
    </row>
    <row r="14" spans="1:9" ht="13.5" customHeight="1">
      <c r="A14" s="612"/>
      <c r="B14" s="616"/>
      <c r="C14" s="617"/>
      <c r="D14" s="611"/>
      <c r="E14" s="410" t="s">
        <v>406</v>
      </c>
      <c r="F14" s="411"/>
      <c r="G14" s="411"/>
      <c r="H14" s="412"/>
      <c r="I14" s="413"/>
    </row>
    <row r="15" spans="1:9" ht="13.5" customHeight="1">
      <c r="A15" s="612"/>
      <c r="B15" s="616"/>
      <c r="C15" s="617"/>
      <c r="D15" s="611"/>
      <c r="E15" s="410" t="s">
        <v>407</v>
      </c>
      <c r="F15" s="411"/>
      <c r="G15" s="411"/>
      <c r="H15" s="412"/>
      <c r="I15" s="413"/>
    </row>
    <row r="16" spans="1:9" ht="13.5" customHeight="1" thickBot="1">
      <c r="A16" s="613"/>
      <c r="B16" s="618"/>
      <c r="C16" s="619"/>
      <c r="D16" s="622"/>
      <c r="E16" s="414" t="s">
        <v>408</v>
      </c>
      <c r="F16" s="415"/>
      <c r="G16" s="415"/>
      <c r="H16" s="416"/>
      <c r="I16" s="417">
        <v>204418</v>
      </c>
    </row>
    <row r="17" spans="1:9" ht="13.5" customHeight="1">
      <c r="A17" s="625" t="s">
        <v>196</v>
      </c>
      <c r="B17" s="626" t="s">
        <v>409</v>
      </c>
      <c r="C17" s="653"/>
      <c r="D17" s="625" t="s">
        <v>399</v>
      </c>
      <c r="E17" s="418" t="s">
        <v>400</v>
      </c>
      <c r="F17" s="419"/>
      <c r="G17" s="419"/>
      <c r="H17" s="420"/>
      <c r="I17" s="421"/>
    </row>
    <row r="18" spans="1:9" ht="13.5" customHeight="1">
      <c r="A18" s="651"/>
      <c r="B18" s="654"/>
      <c r="C18" s="655"/>
      <c r="D18" s="620"/>
      <c r="E18" s="406" t="s">
        <v>401</v>
      </c>
      <c r="F18" s="407"/>
      <c r="G18" s="407"/>
      <c r="H18" s="408"/>
      <c r="I18" s="409">
        <v>145835</v>
      </c>
    </row>
    <row r="19" spans="1:9" ht="13.5" customHeight="1">
      <c r="A19" s="651"/>
      <c r="B19" s="654"/>
      <c r="C19" s="655"/>
      <c r="D19" s="621" t="s">
        <v>402</v>
      </c>
      <c r="E19" s="402" t="s">
        <v>403</v>
      </c>
      <c r="F19" s="403"/>
      <c r="G19" s="403"/>
      <c r="H19" s="404"/>
      <c r="I19" s="405"/>
    </row>
    <row r="20" spans="1:9" ht="13.5" customHeight="1">
      <c r="A20" s="651"/>
      <c r="B20" s="654"/>
      <c r="C20" s="655"/>
      <c r="D20" s="611"/>
      <c r="E20" s="410" t="s">
        <v>404</v>
      </c>
      <c r="F20" s="411"/>
      <c r="G20" s="411"/>
      <c r="H20" s="412"/>
      <c r="I20" s="413"/>
    </row>
    <row r="21" spans="1:9" ht="13.5" customHeight="1">
      <c r="A21" s="651"/>
      <c r="B21" s="654"/>
      <c r="C21" s="655"/>
      <c r="D21" s="611"/>
      <c r="E21" s="410" t="s">
        <v>405</v>
      </c>
      <c r="F21" s="411"/>
      <c r="G21" s="411"/>
      <c r="H21" s="412"/>
      <c r="I21" s="413"/>
    </row>
    <row r="22" spans="1:9" ht="13.5" customHeight="1">
      <c r="A22" s="651"/>
      <c r="B22" s="654"/>
      <c r="C22" s="655"/>
      <c r="D22" s="611"/>
      <c r="E22" s="410" t="s">
        <v>406</v>
      </c>
      <c r="F22" s="411"/>
      <c r="G22" s="411"/>
      <c r="H22" s="412"/>
      <c r="I22" s="413"/>
    </row>
    <row r="23" spans="1:9" ht="13.5" customHeight="1">
      <c r="A23" s="651"/>
      <c r="B23" s="654"/>
      <c r="C23" s="655"/>
      <c r="D23" s="611"/>
      <c r="E23" s="410" t="s">
        <v>407</v>
      </c>
      <c r="F23" s="411"/>
      <c r="G23" s="411"/>
      <c r="H23" s="412"/>
      <c r="I23" s="413"/>
    </row>
    <row r="24" spans="1:9" ht="13.5" customHeight="1" thickBot="1">
      <c r="A24" s="652"/>
      <c r="B24" s="656"/>
      <c r="C24" s="657"/>
      <c r="D24" s="622"/>
      <c r="E24" s="414" t="s">
        <v>408</v>
      </c>
      <c r="F24" s="415"/>
      <c r="G24" s="415"/>
      <c r="H24" s="416"/>
      <c r="I24" s="417">
        <v>462663</v>
      </c>
    </row>
    <row r="25" spans="1:9" ht="13.5" customHeight="1">
      <c r="A25" s="625" t="s">
        <v>197</v>
      </c>
      <c r="B25" s="626" t="s">
        <v>670</v>
      </c>
      <c r="C25" s="627"/>
      <c r="D25" s="625" t="s">
        <v>399</v>
      </c>
      <c r="E25" s="418" t="s">
        <v>400</v>
      </c>
      <c r="F25" s="419"/>
      <c r="G25" s="419"/>
      <c r="H25" s="420"/>
      <c r="I25" s="421"/>
    </row>
    <row r="26" spans="1:9" ht="13.5" customHeight="1">
      <c r="A26" s="612"/>
      <c r="B26" s="614"/>
      <c r="C26" s="615"/>
      <c r="D26" s="620"/>
      <c r="E26" s="406" t="s">
        <v>401</v>
      </c>
      <c r="F26" s="407"/>
      <c r="G26" s="407"/>
      <c r="H26" s="408"/>
      <c r="I26" s="409">
        <v>17436</v>
      </c>
    </row>
    <row r="27" spans="1:9" ht="13.5" customHeight="1">
      <c r="A27" s="612"/>
      <c r="B27" s="616"/>
      <c r="C27" s="617"/>
      <c r="D27" s="621" t="s">
        <v>402</v>
      </c>
      <c r="E27" s="402" t="s">
        <v>403</v>
      </c>
      <c r="F27" s="403"/>
      <c r="G27" s="403"/>
      <c r="H27" s="404"/>
      <c r="I27" s="405"/>
    </row>
    <row r="28" spans="1:9" ht="13.5" customHeight="1">
      <c r="A28" s="612"/>
      <c r="B28" s="616"/>
      <c r="C28" s="617"/>
      <c r="D28" s="611"/>
      <c r="E28" s="410" t="s">
        <v>404</v>
      </c>
      <c r="F28" s="411"/>
      <c r="G28" s="411"/>
      <c r="H28" s="412"/>
      <c r="I28" s="413"/>
    </row>
    <row r="29" spans="1:9" ht="13.5" customHeight="1">
      <c r="A29" s="612"/>
      <c r="B29" s="616"/>
      <c r="C29" s="617"/>
      <c r="D29" s="611"/>
      <c r="E29" s="410" t="s">
        <v>405</v>
      </c>
      <c r="F29" s="411"/>
      <c r="G29" s="411"/>
      <c r="H29" s="412"/>
      <c r="I29" s="413"/>
    </row>
    <row r="30" spans="1:9" ht="13.5" customHeight="1">
      <c r="A30" s="612"/>
      <c r="B30" s="616"/>
      <c r="C30" s="617"/>
      <c r="D30" s="611"/>
      <c r="E30" s="410" t="s">
        <v>406</v>
      </c>
      <c r="F30" s="411"/>
      <c r="G30" s="411"/>
      <c r="H30" s="412"/>
      <c r="I30" s="413"/>
    </row>
    <row r="31" spans="1:9" ht="13.5" customHeight="1">
      <c r="A31" s="612"/>
      <c r="B31" s="616"/>
      <c r="C31" s="617"/>
      <c r="D31" s="611"/>
      <c r="E31" s="410" t="s">
        <v>407</v>
      </c>
      <c r="F31" s="411"/>
      <c r="G31" s="411"/>
      <c r="H31" s="412"/>
      <c r="I31" s="413"/>
    </row>
    <row r="32" spans="1:9" ht="13.5" customHeight="1" thickBot="1">
      <c r="A32" s="613"/>
      <c r="B32" s="618"/>
      <c r="C32" s="619"/>
      <c r="D32" s="622"/>
      <c r="E32" s="414" t="s">
        <v>408</v>
      </c>
      <c r="F32" s="415"/>
      <c r="G32" s="415"/>
      <c r="H32" s="416"/>
      <c r="I32" s="417">
        <v>149771</v>
      </c>
    </row>
    <row r="33" spans="1:9" ht="13.5" customHeight="1">
      <c r="A33" s="625" t="s">
        <v>198</v>
      </c>
      <c r="B33" s="626" t="s">
        <v>555</v>
      </c>
      <c r="C33" s="627"/>
      <c r="D33" s="625" t="s">
        <v>399</v>
      </c>
      <c r="E33" s="418" t="s">
        <v>400</v>
      </c>
      <c r="F33" s="419"/>
      <c r="G33" s="419"/>
      <c r="H33" s="420"/>
      <c r="I33" s="421"/>
    </row>
    <row r="34" spans="1:9" ht="13.5" customHeight="1">
      <c r="A34" s="612"/>
      <c r="B34" s="614"/>
      <c r="C34" s="615"/>
      <c r="D34" s="620"/>
      <c r="E34" s="406" t="s">
        <v>401</v>
      </c>
      <c r="F34" s="407"/>
      <c r="G34" s="407"/>
      <c r="H34" s="408"/>
      <c r="I34" s="409"/>
    </row>
    <row r="35" spans="1:9" ht="13.5" customHeight="1">
      <c r="A35" s="612"/>
      <c r="B35" s="616"/>
      <c r="C35" s="617"/>
      <c r="D35" s="621" t="s">
        <v>402</v>
      </c>
      <c r="E35" s="402" t="s">
        <v>403</v>
      </c>
      <c r="F35" s="403"/>
      <c r="G35" s="403"/>
      <c r="H35" s="404"/>
      <c r="I35" s="405"/>
    </row>
    <row r="36" spans="1:9" ht="13.5" customHeight="1">
      <c r="A36" s="612"/>
      <c r="B36" s="616"/>
      <c r="C36" s="617"/>
      <c r="D36" s="611"/>
      <c r="E36" s="410" t="s">
        <v>404</v>
      </c>
      <c r="F36" s="411"/>
      <c r="G36" s="411"/>
      <c r="H36" s="412"/>
      <c r="I36" s="413"/>
    </row>
    <row r="37" spans="1:9" ht="13.5" customHeight="1">
      <c r="A37" s="612"/>
      <c r="B37" s="616"/>
      <c r="C37" s="617"/>
      <c r="D37" s="611"/>
      <c r="E37" s="410" t="s">
        <v>405</v>
      </c>
      <c r="F37" s="411"/>
      <c r="G37" s="411"/>
      <c r="H37" s="412"/>
      <c r="I37" s="413"/>
    </row>
    <row r="38" spans="1:9" ht="13.5" customHeight="1">
      <c r="A38" s="612"/>
      <c r="B38" s="616"/>
      <c r="C38" s="617"/>
      <c r="D38" s="611"/>
      <c r="E38" s="410" t="s">
        <v>406</v>
      </c>
      <c r="F38" s="411"/>
      <c r="G38" s="411"/>
      <c r="H38" s="412"/>
      <c r="I38" s="413"/>
    </row>
    <row r="39" spans="1:9" ht="13.5" customHeight="1">
      <c r="A39" s="612"/>
      <c r="B39" s="616"/>
      <c r="C39" s="617"/>
      <c r="D39" s="611"/>
      <c r="E39" s="410" t="s">
        <v>407</v>
      </c>
      <c r="F39" s="411"/>
      <c r="G39" s="411"/>
      <c r="H39" s="412"/>
      <c r="I39" s="413"/>
    </row>
    <row r="40" spans="1:9" ht="13.5" customHeight="1">
      <c r="A40" s="658"/>
      <c r="B40" s="659"/>
      <c r="C40" s="660"/>
      <c r="D40" s="620"/>
      <c r="E40" s="406" t="s">
        <v>408</v>
      </c>
      <c r="F40" s="407"/>
      <c r="G40" s="407"/>
      <c r="H40" s="408"/>
      <c r="I40" s="409">
        <v>16649</v>
      </c>
    </row>
    <row r="41" spans="1:9" ht="13.5" customHeight="1">
      <c r="A41" s="621" t="s">
        <v>199</v>
      </c>
      <c r="B41" s="623" t="s">
        <v>556</v>
      </c>
      <c r="C41" s="624"/>
      <c r="D41" s="621" t="s">
        <v>399</v>
      </c>
      <c r="E41" s="402" t="s">
        <v>400</v>
      </c>
      <c r="F41" s="403"/>
      <c r="G41" s="403"/>
      <c r="H41" s="404"/>
      <c r="I41" s="405"/>
    </row>
    <row r="42" spans="1:9" ht="13.5" customHeight="1">
      <c r="A42" s="612"/>
      <c r="B42" s="614"/>
      <c r="C42" s="615"/>
      <c r="D42" s="620"/>
      <c r="E42" s="406" t="s">
        <v>401</v>
      </c>
      <c r="F42" s="407"/>
      <c r="G42" s="407"/>
      <c r="H42" s="408"/>
      <c r="I42" s="409"/>
    </row>
    <row r="43" spans="1:9" ht="13.5" customHeight="1">
      <c r="A43" s="612"/>
      <c r="B43" s="616"/>
      <c r="C43" s="617"/>
      <c r="D43" s="621" t="s">
        <v>402</v>
      </c>
      <c r="E43" s="402" t="s">
        <v>403</v>
      </c>
      <c r="F43" s="403"/>
      <c r="G43" s="403"/>
      <c r="H43" s="404"/>
      <c r="I43" s="405"/>
    </row>
    <row r="44" spans="1:9" ht="13.5" customHeight="1">
      <c r="A44" s="612"/>
      <c r="B44" s="616"/>
      <c r="C44" s="617"/>
      <c r="D44" s="611"/>
      <c r="E44" s="410" t="s">
        <v>404</v>
      </c>
      <c r="F44" s="411"/>
      <c r="G44" s="411"/>
      <c r="H44" s="412"/>
      <c r="I44" s="413"/>
    </row>
    <row r="45" spans="1:9" ht="13.5" customHeight="1">
      <c r="A45" s="612"/>
      <c r="B45" s="616"/>
      <c r="C45" s="617"/>
      <c r="D45" s="611"/>
      <c r="E45" s="410" t="s">
        <v>405</v>
      </c>
      <c r="F45" s="411"/>
      <c r="G45" s="411"/>
      <c r="H45" s="412"/>
      <c r="I45" s="413"/>
    </row>
    <row r="46" spans="1:9" ht="13.5" customHeight="1">
      <c r="A46" s="612"/>
      <c r="B46" s="616"/>
      <c r="C46" s="617"/>
      <c r="D46" s="611"/>
      <c r="E46" s="410" t="s">
        <v>406</v>
      </c>
      <c r="F46" s="411"/>
      <c r="G46" s="411"/>
      <c r="H46" s="412"/>
      <c r="I46" s="413"/>
    </row>
    <row r="47" spans="1:9" ht="13.5" customHeight="1">
      <c r="A47" s="612"/>
      <c r="B47" s="616"/>
      <c r="C47" s="617"/>
      <c r="D47" s="611"/>
      <c r="E47" s="410" t="s">
        <v>407</v>
      </c>
      <c r="F47" s="411"/>
      <c r="G47" s="411"/>
      <c r="H47" s="412"/>
      <c r="I47" s="413"/>
    </row>
    <row r="48" spans="1:9" ht="13.5" customHeight="1" thickBot="1">
      <c r="A48" s="613"/>
      <c r="B48" s="618"/>
      <c r="C48" s="619"/>
      <c r="D48" s="622"/>
      <c r="E48" s="414" t="s">
        <v>408</v>
      </c>
      <c r="F48" s="415"/>
      <c r="G48" s="415"/>
      <c r="H48" s="416"/>
      <c r="I48" s="417">
        <v>19410</v>
      </c>
    </row>
    <row r="49" spans="1:9" ht="13.5" customHeight="1">
      <c r="A49" s="611" t="s">
        <v>436</v>
      </c>
      <c r="B49" s="614" t="s">
        <v>557</v>
      </c>
      <c r="C49" s="615"/>
      <c r="D49" s="611" t="s">
        <v>399</v>
      </c>
      <c r="E49" s="410" t="s">
        <v>400</v>
      </c>
      <c r="F49" s="411"/>
      <c r="G49" s="411"/>
      <c r="H49" s="412"/>
      <c r="I49" s="413"/>
    </row>
    <row r="50" spans="1:9" ht="13.5" customHeight="1">
      <c r="A50" s="612"/>
      <c r="B50" s="614"/>
      <c r="C50" s="615"/>
      <c r="D50" s="620"/>
      <c r="E50" s="406" t="s">
        <v>401</v>
      </c>
      <c r="F50" s="407"/>
      <c r="G50" s="407"/>
      <c r="H50" s="408"/>
      <c r="I50" s="409"/>
    </row>
    <row r="51" spans="1:9" ht="13.5" customHeight="1">
      <c r="A51" s="612"/>
      <c r="B51" s="616"/>
      <c r="C51" s="617"/>
      <c r="D51" s="621" t="s">
        <v>402</v>
      </c>
      <c r="E51" s="402" t="s">
        <v>403</v>
      </c>
      <c r="F51" s="403"/>
      <c r="G51" s="403"/>
      <c r="H51" s="404"/>
      <c r="I51" s="405"/>
    </row>
    <row r="52" spans="1:9" ht="13.5" customHeight="1">
      <c r="A52" s="612"/>
      <c r="B52" s="616"/>
      <c r="C52" s="617"/>
      <c r="D52" s="611"/>
      <c r="E52" s="410" t="s">
        <v>404</v>
      </c>
      <c r="F52" s="411"/>
      <c r="G52" s="411"/>
      <c r="H52" s="412"/>
      <c r="I52" s="413"/>
    </row>
    <row r="53" spans="1:9" ht="13.5" customHeight="1">
      <c r="A53" s="612"/>
      <c r="B53" s="616"/>
      <c r="C53" s="617"/>
      <c r="D53" s="611"/>
      <c r="E53" s="410" t="s">
        <v>405</v>
      </c>
      <c r="F53" s="411"/>
      <c r="G53" s="411"/>
      <c r="H53" s="412"/>
      <c r="I53" s="413"/>
    </row>
    <row r="54" spans="1:9" ht="13.5" customHeight="1">
      <c r="A54" s="612"/>
      <c r="B54" s="616"/>
      <c r="C54" s="617"/>
      <c r="D54" s="611"/>
      <c r="E54" s="410" t="s">
        <v>406</v>
      </c>
      <c r="F54" s="411"/>
      <c r="G54" s="411"/>
      <c r="H54" s="412"/>
      <c r="I54" s="413"/>
    </row>
    <row r="55" spans="1:9" ht="13.5" customHeight="1">
      <c r="A55" s="612"/>
      <c r="B55" s="616"/>
      <c r="C55" s="617"/>
      <c r="D55" s="611"/>
      <c r="E55" s="410" t="s">
        <v>407</v>
      </c>
      <c r="F55" s="411"/>
      <c r="G55" s="411"/>
      <c r="H55" s="412"/>
      <c r="I55" s="413"/>
    </row>
    <row r="56" spans="1:9" ht="13.5" customHeight="1" thickBot="1">
      <c r="A56" s="613"/>
      <c r="B56" s="618"/>
      <c r="C56" s="619"/>
      <c r="D56" s="622"/>
      <c r="E56" s="414" t="s">
        <v>408</v>
      </c>
      <c r="F56" s="415"/>
      <c r="G56" s="415"/>
      <c r="H56" s="416"/>
      <c r="I56" s="417">
        <v>20000</v>
      </c>
    </row>
    <row r="57" spans="1:9" ht="13.5" customHeight="1">
      <c r="A57" s="628"/>
      <c r="B57" s="631" t="s">
        <v>249</v>
      </c>
      <c r="C57" s="632"/>
      <c r="D57" s="625" t="s">
        <v>399</v>
      </c>
      <c r="E57" s="418" t="s">
        <v>400</v>
      </c>
      <c r="F57" s="419"/>
      <c r="G57" s="419"/>
      <c r="H57" s="420"/>
      <c r="I57" s="422">
        <f>SUM(I9+I25)</f>
        <v>0</v>
      </c>
    </row>
    <row r="58" spans="1:9" ht="13.5" customHeight="1">
      <c r="A58" s="629"/>
      <c r="B58" s="633"/>
      <c r="C58" s="634"/>
      <c r="D58" s="620"/>
      <c r="E58" s="406" t="s">
        <v>401</v>
      </c>
      <c r="F58" s="407"/>
      <c r="G58" s="407"/>
      <c r="H58" s="408"/>
      <c r="I58" s="423">
        <f>SUM(I18+I34+I10+I26)</f>
        <v>363209</v>
      </c>
    </row>
    <row r="59" spans="1:9" ht="13.5" customHeight="1">
      <c r="A59" s="629"/>
      <c r="B59" s="635"/>
      <c r="C59" s="636"/>
      <c r="D59" s="621" t="s">
        <v>402</v>
      </c>
      <c r="E59" s="402" t="s">
        <v>403</v>
      </c>
      <c r="F59" s="403"/>
      <c r="G59" s="403"/>
      <c r="H59" s="404"/>
      <c r="I59" s="424">
        <f>SUM(I11+I27)</f>
        <v>0</v>
      </c>
    </row>
    <row r="60" spans="1:9" ht="13.5" customHeight="1">
      <c r="A60" s="629"/>
      <c r="B60" s="635"/>
      <c r="C60" s="636"/>
      <c r="D60" s="611"/>
      <c r="E60" s="410" t="s">
        <v>404</v>
      </c>
      <c r="F60" s="411"/>
      <c r="G60" s="411"/>
      <c r="H60" s="412"/>
      <c r="I60" s="425">
        <f>SUM(I12+I28)</f>
        <v>0</v>
      </c>
    </row>
    <row r="61" spans="1:9" ht="13.5" customHeight="1">
      <c r="A61" s="629"/>
      <c r="B61" s="635"/>
      <c r="C61" s="636"/>
      <c r="D61" s="611"/>
      <c r="E61" s="410" t="s">
        <v>405</v>
      </c>
      <c r="F61" s="411"/>
      <c r="G61" s="411"/>
      <c r="H61" s="412"/>
      <c r="I61" s="425">
        <f>SUM(I13+I29)</f>
        <v>0</v>
      </c>
    </row>
    <row r="62" spans="1:9" ht="13.5" customHeight="1">
      <c r="A62" s="629"/>
      <c r="B62" s="635"/>
      <c r="C62" s="636"/>
      <c r="D62" s="611"/>
      <c r="E62" s="410" t="s">
        <v>406</v>
      </c>
      <c r="F62" s="411"/>
      <c r="G62" s="411"/>
      <c r="H62" s="412"/>
      <c r="I62" s="413"/>
    </row>
    <row r="63" spans="1:9" ht="13.5" customHeight="1">
      <c r="A63" s="629"/>
      <c r="B63" s="635"/>
      <c r="C63" s="636"/>
      <c r="D63" s="611"/>
      <c r="E63" s="410" t="s">
        <v>407</v>
      </c>
      <c r="F63" s="411"/>
      <c r="G63" s="411"/>
      <c r="H63" s="412"/>
      <c r="I63" s="413"/>
    </row>
    <row r="64" spans="1:9" ht="13.5" customHeight="1" thickBot="1">
      <c r="A64" s="630"/>
      <c r="B64" s="637"/>
      <c r="C64" s="638"/>
      <c r="D64" s="622"/>
      <c r="E64" s="414" t="s">
        <v>408</v>
      </c>
      <c r="F64" s="415"/>
      <c r="G64" s="415"/>
      <c r="H64" s="416"/>
      <c r="I64" s="426">
        <f>SUM(I24+I32+I40+I16+I56+I48)</f>
        <v>872911</v>
      </c>
    </row>
  </sheetData>
  <mergeCells count="34">
    <mergeCell ref="A33:A40"/>
    <mergeCell ref="B33:C40"/>
    <mergeCell ref="D33:D34"/>
    <mergeCell ref="D35:D40"/>
    <mergeCell ref="D17:D18"/>
    <mergeCell ref="D19:D24"/>
    <mergeCell ref="A17:A24"/>
    <mergeCell ref="B17:C24"/>
    <mergeCell ref="A1:I1"/>
    <mergeCell ref="A3:I3"/>
    <mergeCell ref="I7:I8"/>
    <mergeCell ref="A7:A8"/>
    <mergeCell ref="B7:C8"/>
    <mergeCell ref="D7:H8"/>
    <mergeCell ref="D9:D10"/>
    <mergeCell ref="D11:D16"/>
    <mergeCell ref="A9:A16"/>
    <mergeCell ref="B9:C16"/>
    <mergeCell ref="A57:A64"/>
    <mergeCell ref="B57:C64"/>
    <mergeCell ref="D57:D58"/>
    <mergeCell ref="D59:D64"/>
    <mergeCell ref="A25:A32"/>
    <mergeCell ref="B25:C32"/>
    <mergeCell ref="D25:D26"/>
    <mergeCell ref="D27:D32"/>
    <mergeCell ref="A41:A48"/>
    <mergeCell ref="B41:C48"/>
    <mergeCell ref="D41:D42"/>
    <mergeCell ref="D43:D48"/>
    <mergeCell ref="A49:A56"/>
    <mergeCell ref="B49:C56"/>
    <mergeCell ref="D49:D50"/>
    <mergeCell ref="D51:D56"/>
  </mergeCells>
  <printOptions/>
  <pageMargins left="1.3779527559055118" right="1.3779527559055118" top="0.7" bottom="0" header="0.5118110236220472" footer="0.11811023622047245"/>
  <pageSetup firstPageNumber="35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102"/>
  <sheetViews>
    <sheetView workbookViewId="0" topLeftCell="A64">
      <selection activeCell="G83" sqref="G83:G84"/>
    </sheetView>
  </sheetViews>
  <sheetFormatPr defaultColWidth="9.00390625" defaultRowHeight="12.75"/>
  <cols>
    <col min="1" max="1" width="4.75390625" style="442" customWidth="1"/>
    <col min="2" max="2" width="14.125" style="442" customWidth="1"/>
    <col min="3" max="3" width="13.875" style="442" customWidth="1"/>
    <col min="4" max="4" width="14.125" style="442" customWidth="1"/>
    <col min="5" max="5" width="13.125" style="442" customWidth="1"/>
    <col min="6" max="10" width="12.25390625" style="442" customWidth="1"/>
    <col min="11" max="16384" width="9.125" style="442" customWidth="1"/>
  </cols>
  <sheetData>
    <row r="2" spans="2:10" ht="12.75">
      <c r="B2" s="699" t="s">
        <v>426</v>
      </c>
      <c r="C2" s="699"/>
      <c r="D2" s="699"/>
      <c r="E2" s="699"/>
      <c r="F2" s="699"/>
      <c r="G2" s="699"/>
      <c r="H2" s="699"/>
      <c r="I2" s="699"/>
      <c r="J2" s="699"/>
    </row>
    <row r="4" spans="2:14" ht="12.75">
      <c r="B4" s="697" t="s">
        <v>427</v>
      </c>
      <c r="C4" s="698"/>
      <c r="D4" s="698"/>
      <c r="E4" s="698"/>
      <c r="F4" s="698"/>
      <c r="G4" s="698"/>
      <c r="H4" s="698"/>
      <c r="I4" s="698"/>
      <c r="J4" s="698"/>
      <c r="K4" s="443"/>
      <c r="L4" s="443"/>
      <c r="M4" s="443"/>
      <c r="N4" s="443"/>
    </row>
    <row r="5" ht="12.75">
      <c r="A5" s="519"/>
    </row>
    <row r="6" spans="1:10" ht="12.75">
      <c r="A6" s="680" t="s">
        <v>558</v>
      </c>
      <c r="B6" s="686" t="s">
        <v>428</v>
      </c>
      <c r="C6" s="687"/>
      <c r="D6" s="688"/>
      <c r="E6" s="700" t="s">
        <v>429</v>
      </c>
      <c r="F6" s="683" t="s">
        <v>430</v>
      </c>
      <c r="G6" s="684"/>
      <c r="H6" s="685"/>
      <c r="I6" s="685"/>
      <c r="J6" s="444"/>
    </row>
    <row r="7" spans="1:10" ht="12.75">
      <c r="A7" s="681"/>
      <c r="B7" s="689"/>
      <c r="C7" s="690"/>
      <c r="D7" s="691"/>
      <c r="E7" s="695"/>
      <c r="F7" s="683" t="s">
        <v>431</v>
      </c>
      <c r="G7" s="684"/>
      <c r="H7" s="683" t="s">
        <v>432</v>
      </c>
      <c r="I7" s="703"/>
      <c r="J7" s="695" t="s">
        <v>433</v>
      </c>
    </row>
    <row r="8" spans="1:10" ht="12.75" customHeight="1">
      <c r="A8" s="681"/>
      <c r="B8" s="689"/>
      <c r="C8" s="690"/>
      <c r="D8" s="691"/>
      <c r="E8" s="695"/>
      <c r="F8" s="701" t="s">
        <v>434</v>
      </c>
      <c r="G8" s="702" t="s">
        <v>435</v>
      </c>
      <c r="H8" s="701" t="s">
        <v>434</v>
      </c>
      <c r="I8" s="702" t="s">
        <v>435</v>
      </c>
      <c r="J8" s="695"/>
    </row>
    <row r="9" spans="1:10" ht="12.75">
      <c r="A9" s="682"/>
      <c r="B9" s="692"/>
      <c r="C9" s="693"/>
      <c r="D9" s="694"/>
      <c r="E9" s="696"/>
      <c r="F9" s="696"/>
      <c r="G9" s="693"/>
      <c r="H9" s="696"/>
      <c r="I9" s="693"/>
      <c r="J9" s="696"/>
    </row>
    <row r="10" spans="1:10" ht="12.75">
      <c r="A10" s="673"/>
      <c r="B10" s="674" t="s">
        <v>585</v>
      </c>
      <c r="C10" s="675"/>
      <c r="D10" s="676"/>
      <c r="E10" s="661"/>
      <c r="F10" s="661"/>
      <c r="G10" s="661"/>
      <c r="H10" s="661"/>
      <c r="I10" s="661"/>
      <c r="J10" s="661"/>
    </row>
    <row r="11" spans="1:10" ht="12.75">
      <c r="A11" s="664"/>
      <c r="B11" s="677"/>
      <c r="C11" s="678"/>
      <c r="D11" s="679"/>
      <c r="E11" s="662"/>
      <c r="F11" s="662"/>
      <c r="G11" s="662"/>
      <c r="H11" s="662"/>
      <c r="I11" s="662"/>
      <c r="J11" s="662"/>
    </row>
    <row r="12" spans="1:10" ht="12.75">
      <c r="A12" s="663" t="s">
        <v>195</v>
      </c>
      <c r="B12" s="665" t="s">
        <v>593</v>
      </c>
      <c r="C12" s="666"/>
      <c r="D12" s="667"/>
      <c r="E12" s="661">
        <f>SUM(F12:J13)</f>
        <v>17</v>
      </c>
      <c r="F12" s="661">
        <v>15</v>
      </c>
      <c r="G12" s="661"/>
      <c r="H12" s="661">
        <v>2</v>
      </c>
      <c r="I12" s="661"/>
      <c r="J12" s="661"/>
    </row>
    <row r="13" spans="1:10" ht="12.75">
      <c r="A13" s="664"/>
      <c r="B13" s="668"/>
      <c r="C13" s="669"/>
      <c r="D13" s="670"/>
      <c r="E13" s="662"/>
      <c r="F13" s="662"/>
      <c r="G13" s="662"/>
      <c r="H13" s="662"/>
      <c r="I13" s="662"/>
      <c r="J13" s="662"/>
    </row>
    <row r="14" spans="1:10" ht="12.75">
      <c r="A14" s="673" t="s">
        <v>196</v>
      </c>
      <c r="B14" s="665" t="s">
        <v>594</v>
      </c>
      <c r="C14" s="666"/>
      <c r="D14" s="667"/>
      <c r="E14" s="661">
        <f>SUM(F14:J15)</f>
        <v>5</v>
      </c>
      <c r="F14" s="661">
        <v>5</v>
      </c>
      <c r="G14" s="661"/>
      <c r="H14" s="661"/>
      <c r="I14" s="661"/>
      <c r="J14" s="661"/>
    </row>
    <row r="15" spans="1:10" ht="12.75">
      <c r="A15" s="664"/>
      <c r="B15" s="668"/>
      <c r="C15" s="669"/>
      <c r="D15" s="670"/>
      <c r="E15" s="662"/>
      <c r="F15" s="662"/>
      <c r="G15" s="662"/>
      <c r="H15" s="662"/>
      <c r="I15" s="662"/>
      <c r="J15" s="662"/>
    </row>
    <row r="16" spans="1:10" ht="12.75">
      <c r="A16" s="673" t="s">
        <v>197</v>
      </c>
      <c r="B16" s="665" t="s">
        <v>595</v>
      </c>
      <c r="C16" s="666"/>
      <c r="D16" s="667"/>
      <c r="E16" s="661">
        <f>SUM(F16:J17)</f>
        <v>24</v>
      </c>
      <c r="F16" s="661">
        <v>22</v>
      </c>
      <c r="G16" s="661"/>
      <c r="H16" s="661">
        <v>2</v>
      </c>
      <c r="I16" s="661"/>
      <c r="J16" s="661"/>
    </row>
    <row r="17" spans="1:10" ht="12.75">
      <c r="A17" s="664"/>
      <c r="B17" s="668"/>
      <c r="C17" s="669"/>
      <c r="D17" s="670"/>
      <c r="E17" s="662"/>
      <c r="F17" s="662"/>
      <c r="G17" s="662"/>
      <c r="H17" s="662"/>
      <c r="I17" s="662"/>
      <c r="J17" s="662"/>
    </row>
    <row r="18" spans="1:10" ht="12.75">
      <c r="A18" s="663" t="s">
        <v>198</v>
      </c>
      <c r="B18" s="665" t="s">
        <v>596</v>
      </c>
      <c r="C18" s="666"/>
      <c r="D18" s="667"/>
      <c r="E18" s="661">
        <f>SUM(F18:J19)</f>
        <v>54</v>
      </c>
      <c r="F18" s="661">
        <v>52</v>
      </c>
      <c r="G18" s="661"/>
      <c r="H18" s="661">
        <v>2</v>
      </c>
      <c r="I18" s="661"/>
      <c r="J18" s="661"/>
    </row>
    <row r="19" spans="1:10" ht="12.75">
      <c r="A19" s="664"/>
      <c r="B19" s="668"/>
      <c r="C19" s="669"/>
      <c r="D19" s="670"/>
      <c r="E19" s="662"/>
      <c r="F19" s="662"/>
      <c r="G19" s="662"/>
      <c r="H19" s="662"/>
      <c r="I19" s="662"/>
      <c r="J19" s="662"/>
    </row>
    <row r="20" spans="1:10" ht="12.75">
      <c r="A20" s="673" t="s">
        <v>199</v>
      </c>
      <c r="B20" s="665" t="s">
        <v>597</v>
      </c>
      <c r="C20" s="666"/>
      <c r="D20" s="667"/>
      <c r="E20" s="661">
        <f>SUM(F20:J21)</f>
        <v>6</v>
      </c>
      <c r="F20" s="661"/>
      <c r="G20" s="661"/>
      <c r="H20" s="661">
        <v>5</v>
      </c>
      <c r="I20" s="661">
        <v>1</v>
      </c>
      <c r="J20" s="661"/>
    </row>
    <row r="21" spans="1:10" ht="12.75">
      <c r="A21" s="664"/>
      <c r="B21" s="668"/>
      <c r="C21" s="669"/>
      <c r="D21" s="670"/>
      <c r="E21" s="662"/>
      <c r="F21" s="662"/>
      <c r="G21" s="662"/>
      <c r="H21" s="662"/>
      <c r="I21" s="662"/>
      <c r="J21" s="662"/>
    </row>
    <row r="22" spans="1:10" ht="12.75">
      <c r="A22" s="673" t="s">
        <v>436</v>
      </c>
      <c r="B22" s="665" t="s">
        <v>598</v>
      </c>
      <c r="C22" s="666"/>
      <c r="D22" s="667"/>
      <c r="E22" s="661">
        <f>SUM(F22:J23)</f>
        <v>36</v>
      </c>
      <c r="F22" s="661">
        <v>34</v>
      </c>
      <c r="G22" s="661"/>
      <c r="H22" s="661">
        <v>2</v>
      </c>
      <c r="I22" s="661"/>
      <c r="J22" s="661"/>
    </row>
    <row r="23" spans="1:10" ht="12.75">
      <c r="A23" s="664"/>
      <c r="B23" s="668"/>
      <c r="C23" s="669"/>
      <c r="D23" s="670"/>
      <c r="E23" s="662"/>
      <c r="F23" s="662"/>
      <c r="G23" s="662"/>
      <c r="H23" s="662"/>
      <c r="I23" s="662"/>
      <c r="J23" s="662"/>
    </row>
    <row r="24" spans="1:10" ht="12.75">
      <c r="A24" s="663" t="s">
        <v>437</v>
      </c>
      <c r="B24" s="665" t="s">
        <v>599</v>
      </c>
      <c r="C24" s="666"/>
      <c r="D24" s="667"/>
      <c r="E24" s="661">
        <f>SUM(F24:J25)</f>
        <v>9</v>
      </c>
      <c r="F24" s="661">
        <v>9</v>
      </c>
      <c r="G24" s="661"/>
      <c r="H24" s="661"/>
      <c r="I24" s="661"/>
      <c r="J24" s="661"/>
    </row>
    <row r="25" spans="1:10" ht="12.75">
      <c r="A25" s="664"/>
      <c r="B25" s="668"/>
      <c r="C25" s="669"/>
      <c r="D25" s="670"/>
      <c r="E25" s="662"/>
      <c r="F25" s="662"/>
      <c r="G25" s="662"/>
      <c r="H25" s="662"/>
      <c r="I25" s="662"/>
      <c r="J25" s="662"/>
    </row>
    <row r="26" spans="1:10" ht="12.75">
      <c r="A26" s="673" t="s">
        <v>438</v>
      </c>
      <c r="B26" s="665" t="s">
        <v>676</v>
      </c>
      <c r="C26" s="666"/>
      <c r="D26" s="667"/>
      <c r="E26" s="661">
        <f>SUM(F26:J27)</f>
        <v>24</v>
      </c>
      <c r="F26" s="661">
        <v>23</v>
      </c>
      <c r="G26" s="661">
        <v>1</v>
      </c>
      <c r="H26" s="661"/>
      <c r="I26" s="661"/>
      <c r="J26" s="661"/>
    </row>
    <row r="27" spans="1:10" ht="12.75">
      <c r="A27" s="664"/>
      <c r="B27" s="668"/>
      <c r="C27" s="669"/>
      <c r="D27" s="670"/>
      <c r="E27" s="662"/>
      <c r="F27" s="662"/>
      <c r="G27" s="662"/>
      <c r="H27" s="662"/>
      <c r="I27" s="662"/>
      <c r="J27" s="662"/>
    </row>
    <row r="28" spans="1:10" ht="12.75">
      <c r="A28" s="673" t="s">
        <v>439</v>
      </c>
      <c r="B28" s="665" t="s">
        <v>600</v>
      </c>
      <c r="C28" s="666"/>
      <c r="D28" s="667"/>
      <c r="E28" s="661">
        <f>SUM(F28:J29)</f>
        <v>27</v>
      </c>
      <c r="F28" s="661">
        <v>26</v>
      </c>
      <c r="G28" s="661"/>
      <c r="H28" s="661">
        <v>1</v>
      </c>
      <c r="I28" s="661"/>
      <c r="J28" s="661"/>
    </row>
    <row r="29" spans="1:10" ht="12.75">
      <c r="A29" s="664"/>
      <c r="B29" s="668"/>
      <c r="C29" s="669"/>
      <c r="D29" s="670"/>
      <c r="E29" s="662"/>
      <c r="F29" s="662"/>
      <c r="G29" s="662"/>
      <c r="H29" s="662"/>
      <c r="I29" s="662"/>
      <c r="J29" s="662"/>
    </row>
    <row r="30" spans="1:10" ht="12.75">
      <c r="A30" s="663" t="s">
        <v>440</v>
      </c>
      <c r="B30" s="665" t="s">
        <v>601</v>
      </c>
      <c r="C30" s="666"/>
      <c r="D30" s="667"/>
      <c r="E30" s="661">
        <f>SUM(F30:J31)</f>
        <v>40</v>
      </c>
      <c r="F30" s="661">
        <v>24</v>
      </c>
      <c r="G30" s="661"/>
      <c r="H30" s="661">
        <v>16</v>
      </c>
      <c r="I30" s="661"/>
      <c r="J30" s="661"/>
    </row>
    <row r="31" spans="1:10" ht="12.75">
      <c r="A31" s="664"/>
      <c r="B31" s="668"/>
      <c r="C31" s="669"/>
      <c r="D31" s="670"/>
      <c r="E31" s="662"/>
      <c r="F31" s="662"/>
      <c r="G31" s="662"/>
      <c r="H31" s="662"/>
      <c r="I31" s="662"/>
      <c r="J31" s="662"/>
    </row>
    <row r="32" spans="1:10" ht="12.75">
      <c r="A32" s="673" t="s">
        <v>441</v>
      </c>
      <c r="B32" s="665" t="s">
        <v>602</v>
      </c>
      <c r="C32" s="666"/>
      <c r="D32" s="667"/>
      <c r="E32" s="661">
        <f>SUM(F32:J33)</f>
        <v>2</v>
      </c>
      <c r="F32" s="661"/>
      <c r="G32" s="661"/>
      <c r="H32" s="661">
        <v>2</v>
      </c>
      <c r="I32" s="661"/>
      <c r="J32" s="661"/>
    </row>
    <row r="33" spans="1:10" ht="12.75">
      <c r="A33" s="664"/>
      <c r="B33" s="668"/>
      <c r="C33" s="669"/>
      <c r="D33" s="670"/>
      <c r="E33" s="662"/>
      <c r="F33" s="662"/>
      <c r="G33" s="662"/>
      <c r="H33" s="662"/>
      <c r="I33" s="662"/>
      <c r="J33" s="662"/>
    </row>
    <row r="34" spans="1:10" ht="12.75">
      <c r="A34" s="663" t="s">
        <v>442</v>
      </c>
      <c r="B34" s="665" t="s">
        <v>603</v>
      </c>
      <c r="C34" s="666"/>
      <c r="D34" s="667"/>
      <c r="E34" s="661">
        <f>SUM(F34:J35)</f>
        <v>38</v>
      </c>
      <c r="F34" s="661">
        <v>38</v>
      </c>
      <c r="G34" s="661"/>
      <c r="H34" s="661"/>
      <c r="I34" s="661"/>
      <c r="J34" s="661"/>
    </row>
    <row r="35" spans="1:10" ht="12.75">
      <c r="A35" s="664"/>
      <c r="B35" s="668"/>
      <c r="C35" s="669"/>
      <c r="D35" s="670"/>
      <c r="E35" s="662"/>
      <c r="F35" s="662"/>
      <c r="G35" s="662"/>
      <c r="H35" s="662"/>
      <c r="I35" s="662"/>
      <c r="J35" s="662"/>
    </row>
    <row r="36" spans="1:10" ht="12.75">
      <c r="A36" s="663"/>
      <c r="B36" s="674" t="s">
        <v>165</v>
      </c>
      <c r="C36" s="675"/>
      <c r="D36" s="676"/>
      <c r="E36" s="671">
        <f>SUM(E12:E35)</f>
        <v>282</v>
      </c>
      <c r="F36" s="671">
        <f>SUM(F12:F35)</f>
        <v>248</v>
      </c>
      <c r="G36" s="671">
        <f>SUM(G12:G35)</f>
        <v>1</v>
      </c>
      <c r="H36" s="671">
        <f>SUM(H12:H35)</f>
        <v>32</v>
      </c>
      <c r="I36" s="671">
        <f>SUM(I12:I35)</f>
        <v>1</v>
      </c>
      <c r="J36" s="671">
        <v>6</v>
      </c>
    </row>
    <row r="37" spans="1:10" ht="12.75">
      <c r="A37" s="664"/>
      <c r="B37" s="677"/>
      <c r="C37" s="678"/>
      <c r="D37" s="679"/>
      <c r="E37" s="672"/>
      <c r="F37" s="672"/>
      <c r="G37" s="672"/>
      <c r="H37" s="672"/>
      <c r="I37" s="672"/>
      <c r="J37" s="672"/>
    </row>
    <row r="38" spans="1:10" ht="12.75">
      <c r="A38" s="663" t="s">
        <v>443</v>
      </c>
      <c r="B38" s="665" t="s">
        <v>604</v>
      </c>
      <c r="C38" s="666"/>
      <c r="D38" s="667"/>
      <c r="E38" s="661">
        <f>SUM(F38:J39)</f>
        <v>1</v>
      </c>
      <c r="F38" s="661">
        <v>1</v>
      </c>
      <c r="G38" s="661"/>
      <c r="H38" s="661"/>
      <c r="I38" s="661"/>
      <c r="J38" s="661"/>
    </row>
    <row r="39" spans="1:10" ht="12.75">
      <c r="A39" s="664"/>
      <c r="B39" s="668"/>
      <c r="C39" s="669"/>
      <c r="D39" s="670"/>
      <c r="E39" s="662"/>
      <c r="F39" s="662"/>
      <c r="G39" s="662"/>
      <c r="H39" s="662"/>
      <c r="I39" s="662"/>
      <c r="J39" s="662"/>
    </row>
    <row r="40" spans="1:10" ht="12.75">
      <c r="A40" s="673" t="s">
        <v>444</v>
      </c>
      <c r="B40" s="674" t="s">
        <v>302</v>
      </c>
      <c r="C40" s="675"/>
      <c r="D40" s="676"/>
      <c r="E40" s="661">
        <f>SUM(F40:J41)</f>
        <v>40</v>
      </c>
      <c r="F40" s="661">
        <v>40</v>
      </c>
      <c r="G40" s="661"/>
      <c r="H40" s="661"/>
      <c r="I40" s="661"/>
      <c r="J40" s="661"/>
    </row>
    <row r="41" spans="1:10" ht="12.75">
      <c r="A41" s="664"/>
      <c r="B41" s="677"/>
      <c r="C41" s="678"/>
      <c r="D41" s="679"/>
      <c r="E41" s="662"/>
      <c r="F41" s="662"/>
      <c r="G41" s="662"/>
      <c r="H41" s="662"/>
      <c r="I41" s="662"/>
      <c r="J41" s="662"/>
    </row>
    <row r="42" spans="1:10" ht="12.75">
      <c r="A42" s="534"/>
      <c r="B42" s="533"/>
      <c r="C42" s="533"/>
      <c r="D42" s="533"/>
      <c r="E42" s="545"/>
      <c r="F42" s="545"/>
      <c r="G42" s="545"/>
      <c r="H42" s="545"/>
      <c r="I42" s="545"/>
      <c r="J42" s="545"/>
    </row>
    <row r="43" spans="1:10" ht="12.75">
      <c r="A43" s="531"/>
      <c r="B43" s="544"/>
      <c r="C43" s="544"/>
      <c r="D43" s="544"/>
      <c r="E43" s="546"/>
      <c r="F43" s="546"/>
      <c r="G43" s="546"/>
      <c r="H43" s="546"/>
      <c r="I43" s="546"/>
      <c r="J43" s="546"/>
    </row>
    <row r="44" spans="1:10" ht="12.75">
      <c r="A44" s="531"/>
      <c r="B44" s="544"/>
      <c r="C44" s="544"/>
      <c r="D44" s="544"/>
      <c r="E44" s="546"/>
      <c r="F44" s="546"/>
      <c r="G44" s="546"/>
      <c r="H44" s="546"/>
      <c r="I44" s="546"/>
      <c r="J44" s="546"/>
    </row>
    <row r="45" spans="1:10" ht="12.75">
      <c r="A45" s="531"/>
      <c r="B45" s="544"/>
      <c r="C45" s="544"/>
      <c r="D45" s="544"/>
      <c r="E45" s="546"/>
      <c r="F45" s="546"/>
      <c r="G45" s="546"/>
      <c r="H45" s="546"/>
      <c r="I45" s="546"/>
      <c r="J45" s="546"/>
    </row>
    <row r="46" spans="1:10" ht="12.75">
      <c r="A46" s="531"/>
      <c r="B46" s="544"/>
      <c r="C46" s="544"/>
      <c r="D46" s="544"/>
      <c r="E46" s="546"/>
      <c r="F46" s="546"/>
      <c r="G46" s="546"/>
      <c r="H46" s="546"/>
      <c r="I46" s="546"/>
      <c r="J46" s="546"/>
    </row>
    <row r="47" spans="1:10" ht="12.75">
      <c r="A47" s="531"/>
      <c r="B47" s="544"/>
      <c r="C47" s="544"/>
      <c r="D47" s="544"/>
      <c r="E47" s="546"/>
      <c r="F47" s="546"/>
      <c r="G47" s="546"/>
      <c r="H47" s="546"/>
      <c r="I47" s="546"/>
      <c r="J47" s="546"/>
    </row>
    <row r="48" spans="1:10" ht="12.75">
      <c r="A48" s="531"/>
      <c r="B48" s="544"/>
      <c r="C48" s="544"/>
      <c r="D48" s="544"/>
      <c r="E48" s="546"/>
      <c r="F48" s="546"/>
      <c r="G48" s="546"/>
      <c r="H48" s="546"/>
      <c r="I48" s="546"/>
      <c r="J48" s="546"/>
    </row>
    <row r="49" spans="1:10" ht="12.75">
      <c r="A49" s="673" t="s">
        <v>445</v>
      </c>
      <c r="B49" s="665" t="s">
        <v>563</v>
      </c>
      <c r="C49" s="666"/>
      <c r="D49" s="667"/>
      <c r="E49" s="661">
        <f>SUM(F49:J50)</f>
        <v>31</v>
      </c>
      <c r="F49" s="661">
        <v>15</v>
      </c>
      <c r="G49" s="661"/>
      <c r="H49" s="661">
        <v>15</v>
      </c>
      <c r="I49" s="661">
        <v>1</v>
      </c>
      <c r="J49" s="661"/>
    </row>
    <row r="50" spans="1:10" ht="12.75">
      <c r="A50" s="664"/>
      <c r="B50" s="668"/>
      <c r="C50" s="669"/>
      <c r="D50" s="670"/>
      <c r="E50" s="662"/>
      <c r="F50" s="662"/>
      <c r="G50" s="662"/>
      <c r="H50" s="662"/>
      <c r="I50" s="662"/>
      <c r="J50" s="662"/>
    </row>
    <row r="51" spans="1:10" ht="12.75">
      <c r="A51" s="663" t="s">
        <v>446</v>
      </c>
      <c r="B51" s="665" t="s">
        <v>626</v>
      </c>
      <c r="C51" s="666"/>
      <c r="D51" s="667"/>
      <c r="E51" s="661">
        <f>SUM(F51:J52)</f>
        <v>34</v>
      </c>
      <c r="F51" s="661">
        <v>19</v>
      </c>
      <c r="G51" s="661"/>
      <c r="H51" s="661">
        <v>14</v>
      </c>
      <c r="I51" s="661">
        <v>1</v>
      </c>
      <c r="J51" s="661"/>
    </row>
    <row r="52" spans="1:10" ht="12.75">
      <c r="A52" s="664"/>
      <c r="B52" s="668"/>
      <c r="C52" s="669"/>
      <c r="D52" s="670"/>
      <c r="E52" s="662"/>
      <c r="F52" s="662"/>
      <c r="G52" s="662"/>
      <c r="H52" s="662"/>
      <c r="I52" s="662"/>
      <c r="J52" s="662"/>
    </row>
    <row r="53" spans="1:10" ht="12.75">
      <c r="A53" s="663" t="s">
        <v>447</v>
      </c>
      <c r="B53" s="665" t="s">
        <v>562</v>
      </c>
      <c r="C53" s="666"/>
      <c r="D53" s="667"/>
      <c r="E53" s="661">
        <f>SUM(F53:J54)</f>
        <v>18</v>
      </c>
      <c r="F53" s="661">
        <v>9</v>
      </c>
      <c r="G53" s="661"/>
      <c r="H53" s="661">
        <v>9</v>
      </c>
      <c r="I53" s="661"/>
      <c r="J53" s="661"/>
    </row>
    <row r="54" spans="1:10" ht="12.75">
      <c r="A54" s="664"/>
      <c r="B54" s="668"/>
      <c r="C54" s="669"/>
      <c r="D54" s="670"/>
      <c r="E54" s="662"/>
      <c r="F54" s="662"/>
      <c r="G54" s="662"/>
      <c r="H54" s="662"/>
      <c r="I54" s="662"/>
      <c r="J54" s="662"/>
    </row>
    <row r="55" spans="1:10" ht="12.75">
      <c r="A55" s="673" t="s">
        <v>448</v>
      </c>
      <c r="B55" s="665" t="s">
        <v>561</v>
      </c>
      <c r="C55" s="666"/>
      <c r="D55" s="667"/>
      <c r="E55" s="661">
        <f>SUM(F55:J56)</f>
        <v>61</v>
      </c>
      <c r="F55" s="661">
        <v>32</v>
      </c>
      <c r="G55" s="661"/>
      <c r="H55" s="661">
        <v>28</v>
      </c>
      <c r="I55" s="661">
        <v>1</v>
      </c>
      <c r="J55" s="661"/>
    </row>
    <row r="56" spans="1:10" ht="12.75">
      <c r="A56" s="664"/>
      <c r="B56" s="668"/>
      <c r="C56" s="669"/>
      <c r="D56" s="670"/>
      <c r="E56" s="662"/>
      <c r="F56" s="662"/>
      <c r="G56" s="662"/>
      <c r="H56" s="662"/>
      <c r="I56" s="662"/>
      <c r="J56" s="662"/>
    </row>
    <row r="57" spans="1:10" ht="12.75">
      <c r="A57" s="663" t="s">
        <v>449</v>
      </c>
      <c r="B57" s="665" t="s">
        <v>560</v>
      </c>
      <c r="C57" s="666"/>
      <c r="D57" s="667"/>
      <c r="E57" s="661">
        <f>SUM(F57:J58)</f>
        <v>30</v>
      </c>
      <c r="F57" s="661">
        <v>17</v>
      </c>
      <c r="G57" s="661"/>
      <c r="H57" s="661">
        <v>13</v>
      </c>
      <c r="I57" s="661"/>
      <c r="J57" s="661"/>
    </row>
    <row r="58" spans="1:10" ht="12.75">
      <c r="A58" s="664"/>
      <c r="B58" s="668"/>
      <c r="C58" s="669"/>
      <c r="D58" s="670"/>
      <c r="E58" s="662"/>
      <c r="F58" s="662"/>
      <c r="G58" s="662"/>
      <c r="H58" s="662"/>
      <c r="I58" s="662"/>
      <c r="J58" s="662"/>
    </row>
    <row r="59" spans="1:10" ht="12.75">
      <c r="A59" s="663" t="s">
        <v>463</v>
      </c>
      <c r="B59" s="665" t="s">
        <v>564</v>
      </c>
      <c r="C59" s="666"/>
      <c r="D59" s="667"/>
      <c r="E59" s="661">
        <f>SUM(F59:J60)</f>
        <v>24</v>
      </c>
      <c r="F59" s="661">
        <v>14</v>
      </c>
      <c r="G59" s="661"/>
      <c r="H59" s="661">
        <v>10</v>
      </c>
      <c r="I59" s="661"/>
      <c r="J59" s="661"/>
    </row>
    <row r="60" spans="1:10" ht="12.75">
      <c r="A60" s="664"/>
      <c r="B60" s="668"/>
      <c r="C60" s="669"/>
      <c r="D60" s="670"/>
      <c r="E60" s="662"/>
      <c r="F60" s="662"/>
      <c r="G60" s="662"/>
      <c r="H60" s="662"/>
      <c r="I60" s="662"/>
      <c r="J60" s="662"/>
    </row>
    <row r="61" spans="1:10" ht="12.75">
      <c r="A61" s="663" t="s">
        <v>467</v>
      </c>
      <c r="B61" s="665" t="s">
        <v>565</v>
      </c>
      <c r="C61" s="666"/>
      <c r="D61" s="667"/>
      <c r="E61" s="661">
        <f>SUM(F61:J62)</f>
        <v>15</v>
      </c>
      <c r="F61" s="661">
        <v>9</v>
      </c>
      <c r="G61" s="661"/>
      <c r="H61" s="661">
        <v>6</v>
      </c>
      <c r="I61" s="661"/>
      <c r="J61" s="661"/>
    </row>
    <row r="62" spans="1:10" ht="12.75">
      <c r="A62" s="664"/>
      <c r="B62" s="668"/>
      <c r="C62" s="669"/>
      <c r="D62" s="670"/>
      <c r="E62" s="662"/>
      <c r="F62" s="662"/>
      <c r="G62" s="662"/>
      <c r="H62" s="662"/>
      <c r="I62" s="662"/>
      <c r="J62" s="662"/>
    </row>
    <row r="63" spans="1:10" ht="12.75">
      <c r="A63" s="663" t="s">
        <v>559</v>
      </c>
      <c r="B63" s="665" t="s">
        <v>566</v>
      </c>
      <c r="C63" s="666"/>
      <c r="D63" s="667"/>
      <c r="E63" s="661">
        <f>SUM(F63:J64)</f>
        <v>15</v>
      </c>
      <c r="F63" s="661">
        <v>9</v>
      </c>
      <c r="G63" s="661"/>
      <c r="H63" s="661">
        <v>6</v>
      </c>
      <c r="I63" s="661"/>
      <c r="J63" s="661"/>
    </row>
    <row r="64" spans="1:10" ht="12.75">
      <c r="A64" s="664"/>
      <c r="B64" s="668"/>
      <c r="C64" s="669"/>
      <c r="D64" s="670"/>
      <c r="E64" s="662"/>
      <c r="F64" s="662"/>
      <c r="G64" s="662"/>
      <c r="H64" s="662"/>
      <c r="I64" s="662"/>
      <c r="J64" s="662"/>
    </row>
    <row r="65" spans="1:10" ht="12.75">
      <c r="A65" s="663" t="s">
        <v>470</v>
      </c>
      <c r="B65" s="665" t="s">
        <v>567</v>
      </c>
      <c r="C65" s="666"/>
      <c r="D65" s="667"/>
      <c r="E65" s="661">
        <f>SUM(F65:J66)</f>
        <v>15</v>
      </c>
      <c r="F65" s="661">
        <v>9</v>
      </c>
      <c r="G65" s="661"/>
      <c r="H65" s="661">
        <v>6</v>
      </c>
      <c r="I65" s="661"/>
      <c r="J65" s="661"/>
    </row>
    <row r="66" spans="1:10" ht="12.75">
      <c r="A66" s="664"/>
      <c r="B66" s="668"/>
      <c r="C66" s="669"/>
      <c r="D66" s="670"/>
      <c r="E66" s="662"/>
      <c r="F66" s="662"/>
      <c r="G66" s="662"/>
      <c r="H66" s="662"/>
      <c r="I66" s="662"/>
      <c r="J66" s="662"/>
    </row>
    <row r="67" spans="1:10" ht="12.75">
      <c r="A67" s="663" t="s">
        <v>473</v>
      </c>
      <c r="B67" s="665" t="s">
        <v>568</v>
      </c>
      <c r="C67" s="666"/>
      <c r="D67" s="667"/>
      <c r="E67" s="661">
        <f>SUM(F67:J68)</f>
        <v>53</v>
      </c>
      <c r="F67" s="661">
        <v>37</v>
      </c>
      <c r="G67" s="661"/>
      <c r="H67" s="661">
        <v>16</v>
      </c>
      <c r="I67" s="661"/>
      <c r="J67" s="661"/>
    </row>
    <row r="68" spans="1:10" ht="12.75">
      <c r="A68" s="664"/>
      <c r="B68" s="668"/>
      <c r="C68" s="669"/>
      <c r="D68" s="670"/>
      <c r="E68" s="662"/>
      <c r="F68" s="662"/>
      <c r="G68" s="662"/>
      <c r="H68" s="662"/>
      <c r="I68" s="662"/>
      <c r="J68" s="662"/>
    </row>
    <row r="69" spans="1:10" ht="12.75">
      <c r="A69" s="663" t="s">
        <v>481</v>
      </c>
      <c r="B69" s="665" t="s">
        <v>569</v>
      </c>
      <c r="C69" s="666"/>
      <c r="D69" s="667"/>
      <c r="E69" s="661">
        <f>SUM(F69:J70)</f>
        <v>39</v>
      </c>
      <c r="F69" s="661">
        <v>25</v>
      </c>
      <c r="G69" s="661"/>
      <c r="H69" s="661">
        <v>14</v>
      </c>
      <c r="I69" s="661"/>
      <c r="J69" s="661"/>
    </row>
    <row r="70" spans="1:10" ht="12.75">
      <c r="A70" s="664"/>
      <c r="B70" s="668"/>
      <c r="C70" s="669"/>
      <c r="D70" s="670"/>
      <c r="E70" s="662"/>
      <c r="F70" s="662"/>
      <c r="G70" s="662"/>
      <c r="H70" s="662"/>
      <c r="I70" s="662"/>
      <c r="J70" s="662"/>
    </row>
    <row r="71" spans="1:10" ht="12.75">
      <c r="A71" s="663" t="s">
        <v>465</v>
      </c>
      <c r="B71" s="665" t="s">
        <v>570</v>
      </c>
      <c r="C71" s="666"/>
      <c r="D71" s="667"/>
      <c r="E71" s="661">
        <f>SUM(F71:J72)</f>
        <v>49</v>
      </c>
      <c r="F71" s="661">
        <v>33</v>
      </c>
      <c r="G71" s="661"/>
      <c r="H71" s="661">
        <v>16</v>
      </c>
      <c r="I71" s="661"/>
      <c r="J71" s="661"/>
    </row>
    <row r="72" spans="1:10" ht="12.75">
      <c r="A72" s="664"/>
      <c r="B72" s="668"/>
      <c r="C72" s="669"/>
      <c r="D72" s="670"/>
      <c r="E72" s="662"/>
      <c r="F72" s="662"/>
      <c r="G72" s="662"/>
      <c r="H72" s="662"/>
      <c r="I72" s="662"/>
      <c r="J72" s="662"/>
    </row>
    <row r="73" spans="1:10" ht="12.75">
      <c r="A73" s="663" t="s">
        <v>469</v>
      </c>
      <c r="B73" s="665" t="s">
        <v>571</v>
      </c>
      <c r="C73" s="666"/>
      <c r="D73" s="667"/>
      <c r="E73" s="661">
        <f>SUM(F73:J74)</f>
        <v>86</v>
      </c>
      <c r="F73" s="661">
        <v>57</v>
      </c>
      <c r="G73" s="661"/>
      <c r="H73" s="661">
        <v>29</v>
      </c>
      <c r="I73" s="661"/>
      <c r="J73" s="661"/>
    </row>
    <row r="74" spans="1:10" ht="12.75">
      <c r="A74" s="664"/>
      <c r="B74" s="668"/>
      <c r="C74" s="669"/>
      <c r="D74" s="670"/>
      <c r="E74" s="662"/>
      <c r="F74" s="662"/>
      <c r="G74" s="662"/>
      <c r="H74" s="662"/>
      <c r="I74" s="662"/>
      <c r="J74" s="662"/>
    </row>
    <row r="75" spans="1:10" ht="12.75">
      <c r="A75" s="663" t="s">
        <v>471</v>
      </c>
      <c r="B75" s="665" t="s">
        <v>572</v>
      </c>
      <c r="C75" s="666"/>
      <c r="D75" s="667"/>
      <c r="E75" s="661">
        <f>SUM(F75:J76)</f>
        <v>50</v>
      </c>
      <c r="F75" s="661">
        <v>35</v>
      </c>
      <c r="G75" s="661"/>
      <c r="H75" s="661">
        <v>15</v>
      </c>
      <c r="I75" s="661"/>
      <c r="J75" s="661"/>
    </row>
    <row r="76" spans="1:10" ht="12.75">
      <c r="A76" s="664"/>
      <c r="B76" s="668"/>
      <c r="C76" s="669"/>
      <c r="D76" s="670"/>
      <c r="E76" s="662"/>
      <c r="F76" s="662"/>
      <c r="G76" s="662"/>
      <c r="H76" s="662"/>
      <c r="I76" s="662"/>
      <c r="J76" s="662"/>
    </row>
    <row r="77" spans="1:10" ht="12.75">
      <c r="A77" s="663" t="s">
        <v>574</v>
      </c>
      <c r="B77" s="665" t="s">
        <v>573</v>
      </c>
      <c r="C77" s="666"/>
      <c r="D77" s="667"/>
      <c r="E77" s="661">
        <f>SUM(F77:J78)</f>
        <v>55</v>
      </c>
      <c r="F77" s="661">
        <v>39</v>
      </c>
      <c r="G77" s="661"/>
      <c r="H77" s="661">
        <v>16</v>
      </c>
      <c r="I77" s="661"/>
      <c r="J77" s="661"/>
    </row>
    <row r="78" spans="1:10" ht="12" customHeight="1">
      <c r="A78" s="664"/>
      <c r="B78" s="668"/>
      <c r="C78" s="669"/>
      <c r="D78" s="670"/>
      <c r="E78" s="662"/>
      <c r="F78" s="662"/>
      <c r="G78" s="662"/>
      <c r="H78" s="662"/>
      <c r="I78" s="662"/>
      <c r="J78" s="662"/>
    </row>
    <row r="79" spans="1:10" ht="12.75">
      <c r="A79" s="663" t="s">
        <v>475</v>
      </c>
      <c r="B79" s="665" t="s">
        <v>576</v>
      </c>
      <c r="C79" s="666"/>
      <c r="D79" s="667"/>
      <c r="E79" s="661">
        <f>SUM(F79:J80)</f>
        <v>52</v>
      </c>
      <c r="F79" s="661">
        <v>36</v>
      </c>
      <c r="G79" s="661"/>
      <c r="H79" s="661">
        <v>16</v>
      </c>
      <c r="I79" s="661"/>
      <c r="J79" s="661"/>
    </row>
    <row r="80" spans="1:10" ht="11.25" customHeight="1">
      <c r="A80" s="664"/>
      <c r="B80" s="668"/>
      <c r="C80" s="669"/>
      <c r="D80" s="670"/>
      <c r="E80" s="662"/>
      <c r="F80" s="662"/>
      <c r="G80" s="662"/>
      <c r="H80" s="662"/>
      <c r="I80" s="662"/>
      <c r="J80" s="662"/>
    </row>
    <row r="81" spans="1:10" ht="12.75">
      <c r="A81" s="663" t="s">
        <v>477</v>
      </c>
      <c r="B81" s="665" t="s">
        <v>577</v>
      </c>
      <c r="C81" s="666"/>
      <c r="D81" s="667"/>
      <c r="E81" s="661">
        <f>SUM(F81:J82)</f>
        <v>52</v>
      </c>
      <c r="F81" s="661">
        <v>36</v>
      </c>
      <c r="G81" s="661">
        <v>1</v>
      </c>
      <c r="H81" s="661">
        <v>15</v>
      </c>
      <c r="I81" s="661"/>
      <c r="J81" s="661"/>
    </row>
    <row r="82" spans="1:10" ht="11.25" customHeight="1">
      <c r="A82" s="664"/>
      <c r="B82" s="668"/>
      <c r="C82" s="669"/>
      <c r="D82" s="670"/>
      <c r="E82" s="662"/>
      <c r="F82" s="662"/>
      <c r="G82" s="662"/>
      <c r="H82" s="662"/>
      <c r="I82" s="662"/>
      <c r="J82" s="662"/>
    </row>
    <row r="83" spans="1:10" ht="12.75">
      <c r="A83" s="663" t="s">
        <v>479</v>
      </c>
      <c r="B83" s="665" t="s">
        <v>578</v>
      </c>
      <c r="C83" s="666"/>
      <c r="D83" s="667"/>
      <c r="E83" s="661">
        <f>SUM(F83:J84)</f>
        <v>91</v>
      </c>
      <c r="F83" s="661">
        <v>68</v>
      </c>
      <c r="G83" s="661"/>
      <c r="H83" s="661">
        <v>23</v>
      </c>
      <c r="I83" s="661"/>
      <c r="J83" s="661"/>
    </row>
    <row r="84" spans="1:10" ht="10.5" customHeight="1">
      <c r="A84" s="664"/>
      <c r="B84" s="668"/>
      <c r="C84" s="669"/>
      <c r="D84" s="670"/>
      <c r="E84" s="662"/>
      <c r="F84" s="662"/>
      <c r="G84" s="662"/>
      <c r="H84" s="662"/>
      <c r="I84" s="662"/>
      <c r="J84" s="662"/>
    </row>
    <row r="85" spans="1:10" ht="12.75">
      <c r="A85" s="663" t="s">
        <v>575</v>
      </c>
      <c r="B85" s="665" t="s">
        <v>579</v>
      </c>
      <c r="C85" s="666"/>
      <c r="D85" s="667"/>
      <c r="E85" s="661">
        <f>SUM(F85:J86)</f>
        <v>77</v>
      </c>
      <c r="F85" s="661">
        <v>56</v>
      </c>
      <c r="G85" s="661"/>
      <c r="H85" s="661">
        <v>21</v>
      </c>
      <c r="I85" s="661"/>
      <c r="J85" s="661"/>
    </row>
    <row r="86" spans="1:10" ht="12" customHeight="1">
      <c r="A86" s="664"/>
      <c r="B86" s="668"/>
      <c r="C86" s="669"/>
      <c r="D86" s="670"/>
      <c r="E86" s="662"/>
      <c r="F86" s="662"/>
      <c r="G86" s="662"/>
      <c r="H86" s="662"/>
      <c r="I86" s="662"/>
      <c r="J86" s="662"/>
    </row>
    <row r="87" spans="1:10" ht="12.75">
      <c r="A87" s="663" t="s">
        <v>605</v>
      </c>
      <c r="B87" s="665" t="s">
        <v>581</v>
      </c>
      <c r="C87" s="666"/>
      <c r="D87" s="667"/>
      <c r="E87" s="661">
        <f>SUM(F87:J88)</f>
        <v>98</v>
      </c>
      <c r="F87" s="661">
        <v>73</v>
      </c>
      <c r="G87" s="661"/>
      <c r="H87" s="661">
        <v>25</v>
      </c>
      <c r="I87" s="661"/>
      <c r="J87" s="661"/>
    </row>
    <row r="88" spans="1:10" ht="9.75" customHeight="1">
      <c r="A88" s="664"/>
      <c r="B88" s="668"/>
      <c r="C88" s="669"/>
      <c r="D88" s="670"/>
      <c r="E88" s="662"/>
      <c r="F88" s="662"/>
      <c r="G88" s="662"/>
      <c r="H88" s="662"/>
      <c r="I88" s="662"/>
      <c r="J88" s="662"/>
    </row>
    <row r="89" spans="1:10" ht="12.75">
      <c r="A89" s="663" t="s">
        <v>606</v>
      </c>
      <c r="B89" s="665" t="s">
        <v>580</v>
      </c>
      <c r="C89" s="666"/>
      <c r="D89" s="667"/>
      <c r="E89" s="661">
        <f>SUM(F89:J90)</f>
        <v>96</v>
      </c>
      <c r="F89" s="661">
        <v>70</v>
      </c>
      <c r="G89" s="661"/>
      <c r="H89" s="661">
        <v>26</v>
      </c>
      <c r="I89" s="661"/>
      <c r="J89" s="661"/>
    </row>
    <row r="90" spans="1:10" ht="12.75">
      <c r="A90" s="664"/>
      <c r="B90" s="668"/>
      <c r="C90" s="669"/>
      <c r="D90" s="670"/>
      <c r="E90" s="662"/>
      <c r="F90" s="662"/>
      <c r="G90" s="662"/>
      <c r="H90" s="662"/>
      <c r="I90" s="662"/>
      <c r="J90" s="662"/>
    </row>
    <row r="91" spans="1:10" ht="12.75">
      <c r="A91" s="663" t="s">
        <v>607</v>
      </c>
      <c r="B91" s="665" t="s">
        <v>584</v>
      </c>
      <c r="C91" s="666"/>
      <c r="D91" s="667"/>
      <c r="E91" s="661">
        <f>SUM(F91:J92)</f>
        <v>34</v>
      </c>
      <c r="F91" s="661">
        <v>30</v>
      </c>
      <c r="G91" s="661"/>
      <c r="H91" s="661">
        <v>4</v>
      </c>
      <c r="I91" s="661"/>
      <c r="J91" s="661"/>
    </row>
    <row r="92" spans="1:10" ht="12.75">
      <c r="A92" s="664"/>
      <c r="B92" s="668"/>
      <c r="C92" s="669"/>
      <c r="D92" s="670"/>
      <c r="E92" s="662"/>
      <c r="F92" s="662"/>
      <c r="G92" s="662"/>
      <c r="H92" s="662"/>
      <c r="I92" s="662"/>
      <c r="J92" s="662"/>
    </row>
    <row r="93" spans="1:10" ht="12.75">
      <c r="A93" s="663" t="s">
        <v>608</v>
      </c>
      <c r="B93" s="665" t="s">
        <v>583</v>
      </c>
      <c r="C93" s="666"/>
      <c r="D93" s="667"/>
      <c r="E93" s="661">
        <f>SUM(F93:J94)</f>
        <v>92</v>
      </c>
      <c r="F93" s="661">
        <v>57</v>
      </c>
      <c r="G93" s="661"/>
      <c r="H93" s="661">
        <v>35</v>
      </c>
      <c r="I93" s="661"/>
      <c r="J93" s="661"/>
    </row>
    <row r="94" spans="1:10" ht="12.75">
      <c r="A94" s="664"/>
      <c r="B94" s="668"/>
      <c r="C94" s="669"/>
      <c r="D94" s="670"/>
      <c r="E94" s="662"/>
      <c r="F94" s="662"/>
      <c r="G94" s="662"/>
      <c r="H94" s="662"/>
      <c r="I94" s="662"/>
      <c r="J94" s="662"/>
    </row>
    <row r="95" spans="1:10" ht="12.75">
      <c r="A95" s="663" t="s">
        <v>627</v>
      </c>
      <c r="B95" s="665" t="s">
        <v>582</v>
      </c>
      <c r="C95" s="666"/>
      <c r="D95" s="667"/>
      <c r="E95" s="661">
        <f>SUM(F95:J96)</f>
        <v>144</v>
      </c>
      <c r="F95" s="661">
        <v>124</v>
      </c>
      <c r="G95" s="661"/>
      <c r="H95" s="661">
        <v>20</v>
      </c>
      <c r="I95" s="661"/>
      <c r="J95" s="661"/>
    </row>
    <row r="96" spans="1:10" ht="12" customHeight="1">
      <c r="A96" s="664"/>
      <c r="B96" s="668"/>
      <c r="C96" s="669"/>
      <c r="D96" s="670"/>
      <c r="E96" s="662"/>
      <c r="F96" s="662"/>
      <c r="G96" s="662"/>
      <c r="H96" s="662"/>
      <c r="I96" s="662"/>
      <c r="J96" s="662"/>
    </row>
    <row r="97" spans="1:10" ht="12.75">
      <c r="A97" s="663" t="s">
        <v>673</v>
      </c>
      <c r="B97" s="665" t="s">
        <v>648</v>
      </c>
      <c r="C97" s="666"/>
      <c r="D97" s="667"/>
      <c r="E97" s="661">
        <f>SUM(F97:J98)</f>
        <v>45</v>
      </c>
      <c r="F97" s="661">
        <v>21</v>
      </c>
      <c r="G97" s="661"/>
      <c r="H97" s="661">
        <v>24</v>
      </c>
      <c r="I97" s="661"/>
      <c r="J97" s="661"/>
    </row>
    <row r="98" spans="1:10" ht="11.25" customHeight="1">
      <c r="A98" s="664"/>
      <c r="B98" s="668"/>
      <c r="C98" s="669"/>
      <c r="D98" s="670"/>
      <c r="E98" s="662"/>
      <c r="F98" s="662"/>
      <c r="G98" s="662"/>
      <c r="H98" s="662"/>
      <c r="I98" s="662"/>
      <c r="J98" s="662"/>
    </row>
    <row r="99" spans="1:10" ht="12.75">
      <c r="A99" s="673"/>
      <c r="B99" s="674" t="s">
        <v>632</v>
      </c>
      <c r="C99" s="675"/>
      <c r="D99" s="676"/>
      <c r="E99" s="671">
        <f aca="true" t="shared" si="0" ref="E99:J99">SUM(E49:E98)</f>
        <v>1356</v>
      </c>
      <c r="F99" s="671">
        <f t="shared" si="0"/>
        <v>930</v>
      </c>
      <c r="G99" s="671">
        <f t="shared" si="0"/>
        <v>1</v>
      </c>
      <c r="H99" s="671">
        <f t="shared" si="0"/>
        <v>422</v>
      </c>
      <c r="I99" s="671">
        <f t="shared" si="0"/>
        <v>3</v>
      </c>
      <c r="J99" s="671">
        <f t="shared" si="0"/>
        <v>0</v>
      </c>
    </row>
    <row r="100" spans="1:10" ht="12.75">
      <c r="A100" s="664"/>
      <c r="B100" s="677"/>
      <c r="C100" s="678"/>
      <c r="D100" s="679"/>
      <c r="E100" s="672"/>
      <c r="F100" s="672"/>
      <c r="G100" s="672"/>
      <c r="H100" s="672"/>
      <c r="I100" s="672"/>
      <c r="J100" s="672"/>
    </row>
    <row r="101" spans="1:10" ht="12.75">
      <c r="A101" s="673"/>
      <c r="B101" s="674" t="s">
        <v>165</v>
      </c>
      <c r="C101" s="675"/>
      <c r="D101" s="676"/>
      <c r="E101" s="671">
        <f aca="true" t="shared" si="1" ref="E101:J101">SUM(E99+E40+E36)</f>
        <v>1678</v>
      </c>
      <c r="F101" s="671">
        <f t="shared" si="1"/>
        <v>1218</v>
      </c>
      <c r="G101" s="671">
        <f t="shared" si="1"/>
        <v>2</v>
      </c>
      <c r="H101" s="671">
        <f t="shared" si="1"/>
        <v>454</v>
      </c>
      <c r="I101" s="671">
        <f t="shared" si="1"/>
        <v>4</v>
      </c>
      <c r="J101" s="671">
        <f t="shared" si="1"/>
        <v>6</v>
      </c>
    </row>
    <row r="102" spans="1:10" ht="12.75">
      <c r="A102" s="664"/>
      <c r="B102" s="677"/>
      <c r="C102" s="678"/>
      <c r="D102" s="679"/>
      <c r="E102" s="672"/>
      <c r="F102" s="672"/>
      <c r="G102" s="672"/>
      <c r="H102" s="672"/>
      <c r="I102" s="672"/>
      <c r="J102" s="672"/>
    </row>
  </sheetData>
  <mergeCells count="357">
    <mergeCell ref="H38:H39"/>
    <mergeCell ref="I38:I39"/>
    <mergeCell ref="J38:J39"/>
    <mergeCell ref="B38:D39"/>
    <mergeCell ref="E38:E39"/>
    <mergeCell ref="F38:F39"/>
    <mergeCell ref="G38:G39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B32:D33"/>
    <mergeCell ref="E32:E33"/>
    <mergeCell ref="F32:F33"/>
    <mergeCell ref="G32:G33"/>
    <mergeCell ref="J7:J9"/>
    <mergeCell ref="B4:J4"/>
    <mergeCell ref="B2:J2"/>
    <mergeCell ref="E6:E9"/>
    <mergeCell ref="F8:F9"/>
    <mergeCell ref="G8:G9"/>
    <mergeCell ref="F7:G7"/>
    <mergeCell ref="H7:I7"/>
    <mergeCell ref="H8:H9"/>
    <mergeCell ref="I8:I9"/>
    <mergeCell ref="F12:F13"/>
    <mergeCell ref="G12:G13"/>
    <mergeCell ref="H12:H13"/>
    <mergeCell ref="I12:I13"/>
    <mergeCell ref="J12:J13"/>
    <mergeCell ref="B14:D15"/>
    <mergeCell ref="E14:E15"/>
    <mergeCell ref="F14:F15"/>
    <mergeCell ref="G14:G15"/>
    <mergeCell ref="H14:H15"/>
    <mergeCell ref="I14:I15"/>
    <mergeCell ref="J14:J15"/>
    <mergeCell ref="B12:D13"/>
    <mergeCell ref="E12:E13"/>
    <mergeCell ref="B16:D17"/>
    <mergeCell ref="E16:E17"/>
    <mergeCell ref="F16:F17"/>
    <mergeCell ref="G16:G17"/>
    <mergeCell ref="H16:H17"/>
    <mergeCell ref="I16:I17"/>
    <mergeCell ref="J16:J17"/>
    <mergeCell ref="B18:D19"/>
    <mergeCell ref="E18:E19"/>
    <mergeCell ref="F18:F19"/>
    <mergeCell ref="G18:G19"/>
    <mergeCell ref="H18:H19"/>
    <mergeCell ref="I18:I19"/>
    <mergeCell ref="J18:J19"/>
    <mergeCell ref="B20:D21"/>
    <mergeCell ref="E20:E21"/>
    <mergeCell ref="F20:F21"/>
    <mergeCell ref="G20:G21"/>
    <mergeCell ref="H20:H21"/>
    <mergeCell ref="I20:I21"/>
    <mergeCell ref="J20:J21"/>
    <mergeCell ref="B22:D23"/>
    <mergeCell ref="E22:E23"/>
    <mergeCell ref="F22:F23"/>
    <mergeCell ref="G22:G23"/>
    <mergeCell ref="H22:H23"/>
    <mergeCell ref="I22:I23"/>
    <mergeCell ref="J22:J23"/>
    <mergeCell ref="B24:D25"/>
    <mergeCell ref="E24:E25"/>
    <mergeCell ref="F24:F25"/>
    <mergeCell ref="G24:G25"/>
    <mergeCell ref="H24:H25"/>
    <mergeCell ref="I24:I25"/>
    <mergeCell ref="J24:J25"/>
    <mergeCell ref="B26:D27"/>
    <mergeCell ref="E26:E27"/>
    <mergeCell ref="F26:F27"/>
    <mergeCell ref="G26:G27"/>
    <mergeCell ref="H26:H27"/>
    <mergeCell ref="I26:I27"/>
    <mergeCell ref="J26:J27"/>
    <mergeCell ref="B28:D29"/>
    <mergeCell ref="E28:E29"/>
    <mergeCell ref="F28:F29"/>
    <mergeCell ref="G28:G29"/>
    <mergeCell ref="H28:H29"/>
    <mergeCell ref="I28:I29"/>
    <mergeCell ref="J28:J29"/>
    <mergeCell ref="B30:D31"/>
    <mergeCell ref="E30:E31"/>
    <mergeCell ref="F30:F31"/>
    <mergeCell ref="G30:G31"/>
    <mergeCell ref="H30:H31"/>
    <mergeCell ref="I30:I31"/>
    <mergeCell ref="J30:J31"/>
    <mergeCell ref="B40:D41"/>
    <mergeCell ref="E40:E41"/>
    <mergeCell ref="F40:F41"/>
    <mergeCell ref="G40:G41"/>
    <mergeCell ref="H40:H41"/>
    <mergeCell ref="I40:I41"/>
    <mergeCell ref="J40:J41"/>
    <mergeCell ref="B49:D50"/>
    <mergeCell ref="E49:E50"/>
    <mergeCell ref="F49:F50"/>
    <mergeCell ref="G49:G50"/>
    <mergeCell ref="H49:H50"/>
    <mergeCell ref="I49:I50"/>
    <mergeCell ref="J49:J50"/>
    <mergeCell ref="B53:D54"/>
    <mergeCell ref="E53:E54"/>
    <mergeCell ref="F53:F54"/>
    <mergeCell ref="G53:G54"/>
    <mergeCell ref="H53:H54"/>
    <mergeCell ref="I53:I54"/>
    <mergeCell ref="J53:J54"/>
    <mergeCell ref="B55:D56"/>
    <mergeCell ref="E55:E56"/>
    <mergeCell ref="F55:F56"/>
    <mergeCell ref="G55:G56"/>
    <mergeCell ref="H55:H56"/>
    <mergeCell ref="I55:I56"/>
    <mergeCell ref="J55:J56"/>
    <mergeCell ref="B57:D58"/>
    <mergeCell ref="E57:E58"/>
    <mergeCell ref="F57:F58"/>
    <mergeCell ref="G57:G58"/>
    <mergeCell ref="H57:H58"/>
    <mergeCell ref="I57:I58"/>
    <mergeCell ref="J57:J58"/>
    <mergeCell ref="B59:D60"/>
    <mergeCell ref="E59:E60"/>
    <mergeCell ref="F59:F60"/>
    <mergeCell ref="G59:G60"/>
    <mergeCell ref="H59:H60"/>
    <mergeCell ref="I59:I60"/>
    <mergeCell ref="J59:J60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0:A41"/>
    <mergeCell ref="A49:A50"/>
    <mergeCell ref="A32:A33"/>
    <mergeCell ref="A38:A39"/>
    <mergeCell ref="A53:A54"/>
    <mergeCell ref="A55:A56"/>
    <mergeCell ref="A57:A58"/>
    <mergeCell ref="A59:A60"/>
    <mergeCell ref="I10:I11"/>
    <mergeCell ref="A6:A9"/>
    <mergeCell ref="A10:A11"/>
    <mergeCell ref="B10:D11"/>
    <mergeCell ref="E10:E11"/>
    <mergeCell ref="F6:I6"/>
    <mergeCell ref="B6:D9"/>
    <mergeCell ref="G10:G11"/>
    <mergeCell ref="H10:H11"/>
    <mergeCell ref="J10:J11"/>
    <mergeCell ref="A61:A62"/>
    <mergeCell ref="B61:D62"/>
    <mergeCell ref="E61:E62"/>
    <mergeCell ref="F61:F62"/>
    <mergeCell ref="G61:G62"/>
    <mergeCell ref="H61:H62"/>
    <mergeCell ref="I61:I62"/>
    <mergeCell ref="J61:J62"/>
    <mergeCell ref="F10:F11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A83:A84"/>
    <mergeCell ref="B83:D84"/>
    <mergeCell ref="E83:E84"/>
    <mergeCell ref="F83:F84"/>
    <mergeCell ref="G83:G84"/>
    <mergeCell ref="H83:H84"/>
    <mergeCell ref="I83:I84"/>
    <mergeCell ref="J83:J84"/>
    <mergeCell ref="A85:A86"/>
    <mergeCell ref="B85:D86"/>
    <mergeCell ref="E85:E86"/>
    <mergeCell ref="F85:F86"/>
    <mergeCell ref="G85:G86"/>
    <mergeCell ref="H85:H86"/>
    <mergeCell ref="I85:I86"/>
    <mergeCell ref="J85:J86"/>
    <mergeCell ref="A87:A88"/>
    <mergeCell ref="B87:D88"/>
    <mergeCell ref="E87:E88"/>
    <mergeCell ref="F87:F88"/>
    <mergeCell ref="G87:G88"/>
    <mergeCell ref="H87:H88"/>
    <mergeCell ref="I87:I88"/>
    <mergeCell ref="J87:J88"/>
    <mergeCell ref="A89:A90"/>
    <mergeCell ref="B89:D90"/>
    <mergeCell ref="E89:E90"/>
    <mergeCell ref="F89:F90"/>
    <mergeCell ref="G89:G90"/>
    <mergeCell ref="H89:H90"/>
    <mergeCell ref="I89:I90"/>
    <mergeCell ref="J89:J90"/>
    <mergeCell ref="A91:A92"/>
    <mergeCell ref="B91:D92"/>
    <mergeCell ref="E91:E92"/>
    <mergeCell ref="F91:F92"/>
    <mergeCell ref="G91:G92"/>
    <mergeCell ref="H91:H92"/>
    <mergeCell ref="I91:I92"/>
    <mergeCell ref="J91:J92"/>
    <mergeCell ref="A93:A94"/>
    <mergeCell ref="B93:D94"/>
    <mergeCell ref="E93:E94"/>
    <mergeCell ref="F93:F94"/>
    <mergeCell ref="G93:G94"/>
    <mergeCell ref="H93:H94"/>
    <mergeCell ref="I93:I94"/>
    <mergeCell ref="J93:J94"/>
    <mergeCell ref="A95:A96"/>
    <mergeCell ref="B95:D96"/>
    <mergeCell ref="E95:E96"/>
    <mergeCell ref="F95:F96"/>
    <mergeCell ref="G95:G96"/>
    <mergeCell ref="H95:H96"/>
    <mergeCell ref="I95:I96"/>
    <mergeCell ref="J95:J96"/>
    <mergeCell ref="A99:A100"/>
    <mergeCell ref="B99:D100"/>
    <mergeCell ref="E99:E100"/>
    <mergeCell ref="F99:F100"/>
    <mergeCell ref="G99:G100"/>
    <mergeCell ref="H99:H100"/>
    <mergeCell ref="I99:I100"/>
    <mergeCell ref="J99:J100"/>
    <mergeCell ref="A51:A52"/>
    <mergeCell ref="B51:D52"/>
    <mergeCell ref="E51:E52"/>
    <mergeCell ref="F51:F52"/>
    <mergeCell ref="G51:G52"/>
    <mergeCell ref="H51:H52"/>
    <mergeCell ref="I51:I52"/>
    <mergeCell ref="J51:J52"/>
    <mergeCell ref="A101:A102"/>
    <mergeCell ref="B101:D102"/>
    <mergeCell ref="E101:E102"/>
    <mergeCell ref="F101:F102"/>
    <mergeCell ref="G101:G102"/>
    <mergeCell ref="H101:H102"/>
    <mergeCell ref="I101:I102"/>
    <mergeCell ref="J101:J102"/>
    <mergeCell ref="A97:A98"/>
    <mergeCell ref="B97:D98"/>
    <mergeCell ref="E97:E98"/>
    <mergeCell ref="F97:F98"/>
    <mergeCell ref="G97:G98"/>
    <mergeCell ref="H97:H98"/>
    <mergeCell ref="I97:I98"/>
    <mergeCell ref="J97:J98"/>
  </mergeCells>
  <printOptions/>
  <pageMargins left="0.7874015748031497" right="0.7874015748031497" top="0" bottom="0.1968503937007874" header="0.11811023622047245" footer="0.11811023622047245"/>
  <pageSetup firstPageNumber="37" useFirstPageNumber="1" horizontalDpi="600" verticalDpi="600" orientation="landscape" paperSize="9" scale="94" r:id="rId1"/>
  <headerFooter alignWithMargins="0">
    <oddFooter>&amp;C&amp;P. oldal</oddFooter>
  </headerFooter>
  <rowBreaks count="1" manualBreakCount="1"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6.75390625" style="427" customWidth="1"/>
    <col min="2" max="4" width="9.125" style="427" customWidth="1"/>
    <col min="5" max="5" width="23.625" style="427" customWidth="1"/>
    <col min="6" max="6" width="20.875" style="427" customWidth="1"/>
    <col min="7" max="7" width="18.375" style="427" customWidth="1"/>
    <col min="8" max="8" width="21.125" style="427" customWidth="1"/>
    <col min="9" max="9" width="18.375" style="427" customWidth="1"/>
    <col min="10" max="16384" width="9.125" style="427" customWidth="1"/>
  </cols>
  <sheetData>
    <row r="2" spans="1:9" ht="15.75">
      <c r="A2" s="704" t="s">
        <v>411</v>
      </c>
      <c r="B2" s="704"/>
      <c r="C2" s="704"/>
      <c r="D2" s="704"/>
      <c r="E2" s="704"/>
      <c r="F2" s="705"/>
      <c r="G2" s="705"/>
      <c r="H2" s="705"/>
      <c r="I2" s="705"/>
    </row>
    <row r="3" spans="1:9" ht="18" customHeight="1">
      <c r="A3" s="704" t="s">
        <v>631</v>
      </c>
      <c r="B3" s="704"/>
      <c r="C3" s="704"/>
      <c r="D3" s="704"/>
      <c r="E3" s="704"/>
      <c r="F3" s="705"/>
      <c r="G3" s="705"/>
      <c r="H3" s="705"/>
      <c r="I3" s="705"/>
    </row>
    <row r="7" spans="1:9" ht="16.5" customHeight="1">
      <c r="A7" s="428"/>
      <c r="B7" s="428"/>
      <c r="C7" s="428"/>
      <c r="D7" s="428"/>
      <c r="E7" s="428"/>
      <c r="F7" s="428"/>
      <c r="G7" s="428"/>
      <c r="H7" s="428"/>
      <c r="I7" s="429" t="s">
        <v>258</v>
      </c>
    </row>
    <row r="8" spans="1:9" ht="21.75" customHeight="1">
      <c r="A8" s="710" t="s">
        <v>320</v>
      </c>
      <c r="B8" s="708" t="s">
        <v>412</v>
      </c>
      <c r="C8" s="708"/>
      <c r="D8" s="708"/>
      <c r="E8" s="708"/>
      <c r="F8" s="706" t="s">
        <v>413</v>
      </c>
      <c r="G8" s="707"/>
      <c r="H8" s="706" t="s">
        <v>414</v>
      </c>
      <c r="I8" s="707"/>
    </row>
    <row r="9" spans="1:9" ht="27" customHeight="1">
      <c r="A9" s="711"/>
      <c r="B9" s="709"/>
      <c r="C9" s="709"/>
      <c r="D9" s="709"/>
      <c r="E9" s="709"/>
      <c r="F9" s="430" t="s">
        <v>415</v>
      </c>
      <c r="G9" s="430" t="s">
        <v>416</v>
      </c>
      <c r="H9" s="430" t="s">
        <v>415</v>
      </c>
      <c r="I9" s="430" t="s">
        <v>416</v>
      </c>
    </row>
    <row r="10" spans="1:9" ht="21.75" customHeight="1">
      <c r="A10" s="431" t="s">
        <v>195</v>
      </c>
      <c r="B10" s="432" t="s">
        <v>417</v>
      </c>
      <c r="C10" s="433"/>
      <c r="D10" s="433"/>
      <c r="E10" s="433"/>
      <c r="F10" s="434" t="s">
        <v>418</v>
      </c>
      <c r="G10" s="435">
        <v>700</v>
      </c>
      <c r="H10" s="436" t="s">
        <v>419</v>
      </c>
      <c r="I10" s="435">
        <v>215000</v>
      </c>
    </row>
    <row r="11" spans="1:9" ht="21.75" customHeight="1">
      <c r="A11" s="431" t="s">
        <v>196</v>
      </c>
      <c r="B11" s="432" t="s">
        <v>420</v>
      </c>
      <c r="C11" s="433"/>
      <c r="D11" s="433"/>
      <c r="E11" s="433"/>
      <c r="F11" s="436" t="s">
        <v>418</v>
      </c>
      <c r="G11" s="435">
        <v>400</v>
      </c>
      <c r="H11" s="436" t="s">
        <v>419</v>
      </c>
      <c r="I11" s="435">
        <v>8500</v>
      </c>
    </row>
    <row r="12" spans="1:9" ht="21.75" customHeight="1">
      <c r="A12" s="431" t="s">
        <v>197</v>
      </c>
      <c r="B12" s="433" t="s">
        <v>422</v>
      </c>
      <c r="C12" s="433"/>
      <c r="D12" s="433"/>
      <c r="E12" s="433"/>
      <c r="F12" s="434"/>
      <c r="G12" s="435"/>
      <c r="H12" s="436" t="s">
        <v>421</v>
      </c>
      <c r="I12" s="435">
        <v>882</v>
      </c>
    </row>
    <row r="13" spans="1:9" ht="21.75" customHeight="1">
      <c r="A13" s="431" t="s">
        <v>198</v>
      </c>
      <c r="B13" s="433" t="s">
        <v>423</v>
      </c>
      <c r="C13" s="433"/>
      <c r="D13" s="433"/>
      <c r="E13" s="433"/>
      <c r="F13" s="434"/>
      <c r="G13" s="435"/>
      <c r="H13" s="436" t="s">
        <v>421</v>
      </c>
      <c r="I13" s="435">
        <v>2088</v>
      </c>
    </row>
    <row r="14" spans="1:9" ht="21.75" customHeight="1">
      <c r="A14" s="437" t="s">
        <v>199</v>
      </c>
      <c r="B14" s="438" t="s">
        <v>424</v>
      </c>
      <c r="C14" s="438"/>
      <c r="D14" s="438"/>
      <c r="E14" s="438"/>
      <c r="F14" s="439"/>
      <c r="G14" s="440"/>
      <c r="H14" s="441" t="s">
        <v>425</v>
      </c>
      <c r="I14" s="440">
        <v>157025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40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showZeros="0" workbookViewId="0" topLeftCell="A163">
      <selection activeCell="B197" sqref="B197"/>
    </sheetView>
  </sheetViews>
  <sheetFormatPr defaultColWidth="9.00390625" defaultRowHeight="12.75"/>
  <cols>
    <col min="1" max="1" width="8.375" style="22" customWidth="1"/>
    <col min="2" max="2" width="68.75390625" style="1" customWidth="1"/>
    <col min="3" max="3" width="13.375" style="22" customWidth="1"/>
    <col min="4" max="16384" width="9.125" style="1" customWidth="1"/>
  </cols>
  <sheetData>
    <row r="1" spans="1:4" ht="12.75">
      <c r="A1" s="549" t="s">
        <v>257</v>
      </c>
      <c r="B1" s="549"/>
      <c r="C1" s="569"/>
      <c r="D1" s="569"/>
    </row>
    <row r="2" spans="1:4" ht="12.75">
      <c r="A2" s="549" t="s">
        <v>371</v>
      </c>
      <c r="B2" s="549"/>
      <c r="C2" s="569"/>
      <c r="D2" s="569"/>
    </row>
    <row r="3" spans="1:3" ht="12.75">
      <c r="A3" s="21"/>
      <c r="B3" s="264"/>
      <c r="C3" s="264"/>
    </row>
    <row r="4" spans="1:3" ht="11.25" customHeight="1">
      <c r="A4" s="21"/>
      <c r="B4" s="21"/>
      <c r="C4" s="227" t="s">
        <v>258</v>
      </c>
    </row>
    <row r="5" spans="1:3" s="23" customFormat="1" ht="12">
      <c r="A5" s="574" t="s">
        <v>290</v>
      </c>
      <c r="B5" s="550" t="s">
        <v>246</v>
      </c>
      <c r="C5" s="575" t="s">
        <v>658</v>
      </c>
    </row>
    <row r="6" spans="1:3" s="23" customFormat="1" ht="12" customHeight="1">
      <c r="A6" s="551"/>
      <c r="B6" s="551"/>
      <c r="C6" s="576"/>
    </row>
    <row r="7" spans="1:3" s="23" customFormat="1" ht="11.25" customHeight="1">
      <c r="A7" s="5" t="s">
        <v>195</v>
      </c>
      <c r="B7" s="24" t="s">
        <v>196</v>
      </c>
      <c r="C7" s="18" t="s">
        <v>197</v>
      </c>
    </row>
    <row r="8" spans="1:3" s="27" customFormat="1" ht="12.75">
      <c r="A8" s="25"/>
      <c r="B8" s="26" t="s">
        <v>485</v>
      </c>
      <c r="C8" s="26"/>
    </row>
    <row r="9" spans="1:3" ht="8.25" customHeight="1">
      <c r="A9" s="28"/>
      <c r="B9" s="29"/>
      <c r="C9" s="29"/>
    </row>
    <row r="10" spans="1:3" s="23" customFormat="1" ht="12">
      <c r="A10" s="30">
        <v>1010</v>
      </c>
      <c r="B10" s="31" t="s">
        <v>490</v>
      </c>
      <c r="C10" s="30">
        <f>SUM(C11:C16)</f>
        <v>363091</v>
      </c>
    </row>
    <row r="11" spans="1:3" s="23" customFormat="1" ht="12">
      <c r="A11" s="211">
        <v>1011</v>
      </c>
      <c r="B11" s="281" t="s">
        <v>609</v>
      </c>
      <c r="C11" s="211">
        <v>254925</v>
      </c>
    </row>
    <row r="12" spans="1:3" s="34" customFormat="1" ht="12">
      <c r="A12" s="32">
        <v>1012</v>
      </c>
      <c r="B12" s="33" t="s">
        <v>203</v>
      </c>
      <c r="C12" s="32">
        <v>20000</v>
      </c>
    </row>
    <row r="13" spans="1:3" s="34" customFormat="1" ht="12">
      <c r="A13" s="32">
        <v>1013</v>
      </c>
      <c r="B13" s="33" t="s">
        <v>204</v>
      </c>
      <c r="C13" s="32">
        <v>1000</v>
      </c>
    </row>
    <row r="14" spans="1:3" s="34" customFormat="1" ht="12">
      <c r="A14" s="32">
        <v>1014</v>
      </c>
      <c r="B14" s="33" t="s">
        <v>205</v>
      </c>
      <c r="C14" s="32">
        <v>3000</v>
      </c>
    </row>
    <row r="15" spans="1:3" s="34" customFormat="1" ht="12">
      <c r="A15" s="32">
        <v>1015</v>
      </c>
      <c r="B15" s="33" t="s">
        <v>610</v>
      </c>
      <c r="C15" s="32">
        <v>9166</v>
      </c>
    </row>
    <row r="16" spans="1:3" s="34" customFormat="1" ht="12">
      <c r="A16" s="32">
        <v>1016</v>
      </c>
      <c r="B16" s="33" t="s">
        <v>615</v>
      </c>
      <c r="C16" s="32">
        <v>75000</v>
      </c>
    </row>
    <row r="17" spans="1:3" s="34" customFormat="1" ht="12">
      <c r="A17" s="265">
        <v>1020</v>
      </c>
      <c r="B17" s="31" t="s">
        <v>486</v>
      </c>
      <c r="C17" s="265">
        <v>10300</v>
      </c>
    </row>
    <row r="18" spans="1:3" s="34" customFormat="1" ht="12">
      <c r="A18" s="30">
        <v>1030</v>
      </c>
      <c r="B18" s="31" t="s">
        <v>487</v>
      </c>
      <c r="C18" s="30">
        <f>SUM(C19:C24)</f>
        <v>776498</v>
      </c>
    </row>
    <row r="19" spans="1:3" s="34" customFormat="1" ht="12">
      <c r="A19" s="32">
        <v>1031</v>
      </c>
      <c r="B19" s="33" t="s">
        <v>611</v>
      </c>
      <c r="C19" s="32">
        <v>593355</v>
      </c>
    </row>
    <row r="20" spans="1:3" s="34" customFormat="1" ht="12">
      <c r="A20" s="32">
        <v>1032</v>
      </c>
      <c r="B20" s="33" t="s">
        <v>259</v>
      </c>
      <c r="C20" s="32">
        <v>130000</v>
      </c>
    </row>
    <row r="21" spans="1:3" s="34" customFormat="1" ht="12">
      <c r="A21" s="32">
        <v>1033</v>
      </c>
      <c r="B21" s="33" t="s">
        <v>612</v>
      </c>
      <c r="C21" s="32">
        <v>1000</v>
      </c>
    </row>
    <row r="22" spans="1:3" s="34" customFormat="1" ht="12">
      <c r="A22" s="32">
        <v>1034</v>
      </c>
      <c r="B22" s="33" t="s">
        <v>251</v>
      </c>
      <c r="C22" s="32">
        <v>15000</v>
      </c>
    </row>
    <row r="23" spans="1:3" s="34" customFormat="1" ht="12">
      <c r="A23" s="32">
        <v>1035</v>
      </c>
      <c r="B23" s="33" t="s">
        <v>245</v>
      </c>
      <c r="C23" s="32">
        <v>6500</v>
      </c>
    </row>
    <row r="24" spans="1:3" s="34" customFormat="1" ht="12">
      <c r="A24" s="32">
        <v>1036</v>
      </c>
      <c r="B24" s="33" t="s">
        <v>616</v>
      </c>
      <c r="C24" s="32">
        <v>30643</v>
      </c>
    </row>
    <row r="25" spans="1:3" s="34" customFormat="1" ht="12">
      <c r="A25" s="30">
        <v>1040</v>
      </c>
      <c r="B25" s="31" t="s">
        <v>488</v>
      </c>
      <c r="C25" s="30">
        <f>SUM(C26:C28)</f>
        <v>244969</v>
      </c>
    </row>
    <row r="26" spans="1:3" s="34" customFormat="1" ht="12">
      <c r="A26" s="191">
        <v>1041</v>
      </c>
      <c r="B26" s="190" t="s">
        <v>491</v>
      </c>
      <c r="C26" s="191">
        <v>4000</v>
      </c>
    </row>
    <row r="27" spans="1:3" s="34" customFormat="1" ht="12">
      <c r="A27" s="32">
        <v>1042</v>
      </c>
      <c r="B27" s="33" t="s">
        <v>659</v>
      </c>
      <c r="C27" s="32">
        <v>189000</v>
      </c>
    </row>
    <row r="28" spans="1:3" s="34" customFormat="1" ht="12">
      <c r="A28" s="211">
        <v>1043</v>
      </c>
      <c r="B28" s="281" t="s">
        <v>613</v>
      </c>
      <c r="C28" s="211">
        <v>51969</v>
      </c>
    </row>
    <row r="29" spans="1:3" s="34" customFormat="1" ht="12">
      <c r="A29" s="37">
        <v>1050</v>
      </c>
      <c r="B29" s="38" t="s">
        <v>489</v>
      </c>
      <c r="C29" s="37">
        <f>SUM(C30:C34)</f>
        <v>1073317</v>
      </c>
    </row>
    <row r="30" spans="1:3" s="34" customFormat="1" ht="12">
      <c r="A30" s="32">
        <v>1051</v>
      </c>
      <c r="B30" s="29" t="s">
        <v>492</v>
      </c>
      <c r="C30" s="28">
        <v>193320</v>
      </c>
    </row>
    <row r="31" spans="1:3" s="34" customFormat="1" ht="12">
      <c r="A31" s="191">
        <v>1052</v>
      </c>
      <c r="B31" s="42" t="s">
        <v>493</v>
      </c>
      <c r="C31" s="28">
        <v>333350</v>
      </c>
    </row>
    <row r="32" spans="1:3" s="34" customFormat="1" ht="12">
      <c r="A32" s="32">
        <v>1053</v>
      </c>
      <c r="B32" s="29" t="s">
        <v>614</v>
      </c>
      <c r="C32" s="28">
        <v>364200</v>
      </c>
    </row>
    <row r="33" spans="1:3" s="34" customFormat="1" ht="12">
      <c r="A33" s="191">
        <v>1054</v>
      </c>
      <c r="B33" s="42" t="s">
        <v>633</v>
      </c>
      <c r="C33" s="41">
        <v>174164</v>
      </c>
    </row>
    <row r="34" spans="1:3" s="34" customFormat="1" ht="12">
      <c r="A34" s="191">
        <v>1055</v>
      </c>
      <c r="B34" s="42" t="s">
        <v>617</v>
      </c>
      <c r="C34" s="41">
        <v>8283</v>
      </c>
    </row>
    <row r="35" spans="1:3" s="34" customFormat="1" ht="12">
      <c r="A35" s="37">
        <v>1060</v>
      </c>
      <c r="B35" s="38" t="s">
        <v>495</v>
      </c>
      <c r="C35" s="37">
        <f>SUM(C36:C36)</f>
        <v>30000</v>
      </c>
    </row>
    <row r="36" spans="1:3" s="34" customFormat="1" ht="12">
      <c r="A36" s="32">
        <v>1061</v>
      </c>
      <c r="B36" s="33" t="s">
        <v>494</v>
      </c>
      <c r="C36" s="32">
        <v>30000</v>
      </c>
    </row>
    <row r="37" spans="1:3" s="34" customFormat="1" ht="12.75" thickBot="1">
      <c r="A37" s="198">
        <v>1070</v>
      </c>
      <c r="B37" s="45" t="s">
        <v>496</v>
      </c>
      <c r="C37" s="198"/>
    </row>
    <row r="38" spans="1:3" s="23" customFormat="1" ht="12.75" thickBot="1">
      <c r="A38" s="35"/>
      <c r="B38" s="36" t="s">
        <v>227</v>
      </c>
      <c r="C38" s="35">
        <f>SUM(C10+C18+C25+C29+C35+C37+C17)</f>
        <v>2498175</v>
      </c>
    </row>
    <row r="39" spans="1:3" s="23" customFormat="1" ht="8.25" customHeight="1">
      <c r="A39" s="37"/>
      <c r="B39" s="38"/>
      <c r="C39" s="37"/>
    </row>
    <row r="40" spans="1:3" s="23" customFormat="1" ht="12">
      <c r="A40" s="30">
        <v>1080</v>
      </c>
      <c r="B40" s="31" t="s">
        <v>502</v>
      </c>
      <c r="C40" s="30">
        <f>SUM(C41:C45)</f>
        <v>3085000</v>
      </c>
    </row>
    <row r="41" spans="1:3" s="23" customFormat="1" ht="12">
      <c r="A41" s="203">
        <v>1081</v>
      </c>
      <c r="B41" s="266" t="s">
        <v>231</v>
      </c>
      <c r="C41" s="203">
        <v>2350000</v>
      </c>
    </row>
    <row r="42" spans="1:3" s="23" customFormat="1" ht="12">
      <c r="A42" s="203">
        <v>1082</v>
      </c>
      <c r="B42" s="266" t="s">
        <v>358</v>
      </c>
      <c r="C42" s="203">
        <v>250000</v>
      </c>
    </row>
    <row r="43" spans="1:3" s="23" customFormat="1" ht="12">
      <c r="A43" s="41">
        <v>1083</v>
      </c>
      <c r="B43" s="42" t="s">
        <v>252</v>
      </c>
      <c r="C43" s="41">
        <v>55000</v>
      </c>
    </row>
    <row r="44" spans="1:3" s="23" customFormat="1" ht="12">
      <c r="A44" s="28">
        <v>1084</v>
      </c>
      <c r="B44" s="29" t="s">
        <v>260</v>
      </c>
      <c r="C44" s="28">
        <v>430000</v>
      </c>
    </row>
    <row r="45" spans="1:3" s="23" customFormat="1" ht="12">
      <c r="A45" s="41">
        <v>1085</v>
      </c>
      <c r="B45" s="42" t="s">
        <v>79</v>
      </c>
      <c r="C45" s="41"/>
    </row>
    <row r="46" spans="1:3" s="23" customFormat="1" ht="12">
      <c r="A46" s="37">
        <v>1090</v>
      </c>
      <c r="B46" s="38" t="s">
        <v>503</v>
      </c>
      <c r="C46" s="37">
        <f>SUM(C47:C49)</f>
        <v>3783523</v>
      </c>
    </row>
    <row r="47" spans="1:3" ht="12">
      <c r="A47" s="28">
        <v>1091</v>
      </c>
      <c r="B47" s="29" t="s">
        <v>261</v>
      </c>
      <c r="C47" s="28">
        <v>206680</v>
      </c>
    </row>
    <row r="48" spans="1:3" ht="12">
      <c r="A48" s="28">
        <v>1092</v>
      </c>
      <c r="B48" s="29" t="s">
        <v>264</v>
      </c>
      <c r="C48" s="28">
        <v>3576843</v>
      </c>
    </row>
    <row r="49" spans="1:3" ht="12">
      <c r="A49" s="28">
        <v>1093</v>
      </c>
      <c r="B49" s="29" t="s">
        <v>226</v>
      </c>
      <c r="C49" s="28"/>
    </row>
    <row r="50" spans="1:3" s="23" customFormat="1" ht="12">
      <c r="A50" s="37">
        <v>1100</v>
      </c>
      <c r="B50" s="38" t="s">
        <v>504</v>
      </c>
      <c r="C50" s="37">
        <f>SUM(C51:C54)</f>
        <v>1021000</v>
      </c>
    </row>
    <row r="51" spans="1:3" ht="12">
      <c r="A51" s="28">
        <v>1101</v>
      </c>
      <c r="B51" s="29" t="s">
        <v>265</v>
      </c>
      <c r="C51" s="28">
        <v>557000</v>
      </c>
    </row>
    <row r="52" spans="1:3" ht="12">
      <c r="A52" s="28">
        <v>1102</v>
      </c>
      <c r="B52" s="29" t="s">
        <v>267</v>
      </c>
      <c r="C52" s="203">
        <v>454000</v>
      </c>
    </row>
    <row r="53" spans="1:3" ht="12">
      <c r="A53" s="28">
        <v>1103</v>
      </c>
      <c r="B53" s="29" t="s">
        <v>356</v>
      </c>
      <c r="C53" s="28"/>
    </row>
    <row r="54" spans="1:3" ht="12">
      <c r="A54" s="203">
        <v>1104</v>
      </c>
      <c r="B54" s="266" t="s">
        <v>285</v>
      </c>
      <c r="C54" s="203">
        <v>10000</v>
      </c>
    </row>
    <row r="55" spans="1:3" ht="12">
      <c r="A55" s="265">
        <v>1110</v>
      </c>
      <c r="B55" s="31" t="s">
        <v>505</v>
      </c>
      <c r="C55" s="30">
        <f>SUM(C56:C57)</f>
        <v>44000</v>
      </c>
    </row>
    <row r="56" spans="1:3" ht="12">
      <c r="A56" s="28">
        <v>1111</v>
      </c>
      <c r="B56" s="29" t="s">
        <v>74</v>
      </c>
      <c r="C56" s="28">
        <v>4000</v>
      </c>
    </row>
    <row r="57" spans="1:3" ht="12.75" thickBot="1">
      <c r="A57" s="176">
        <v>1112</v>
      </c>
      <c r="B57" s="163" t="s">
        <v>254</v>
      </c>
      <c r="C57" s="222">
        <v>40000</v>
      </c>
    </row>
    <row r="58" spans="1:3" s="23" customFormat="1" ht="12.75" thickBot="1">
      <c r="A58" s="39"/>
      <c r="B58" s="40" t="s">
        <v>268</v>
      </c>
      <c r="C58" s="39">
        <f>SUM(C40+C46+C50+C55)</f>
        <v>7933523</v>
      </c>
    </row>
    <row r="59" spans="1:3" s="23" customFormat="1" ht="12">
      <c r="A59" s="37">
        <v>1120</v>
      </c>
      <c r="B59" s="38" t="s">
        <v>509</v>
      </c>
      <c r="C59" s="37">
        <f>SUM(C60+C63)</f>
        <v>1145000</v>
      </c>
    </row>
    <row r="60" spans="1:3" ht="12">
      <c r="A60" s="28">
        <v>1121</v>
      </c>
      <c r="B60" s="29" t="s">
        <v>269</v>
      </c>
      <c r="C60" s="28">
        <f>SUM(C61:C62)</f>
        <v>845000</v>
      </c>
    </row>
    <row r="61" spans="1:3" s="34" customFormat="1" ht="12">
      <c r="A61" s="289">
        <v>1121</v>
      </c>
      <c r="B61" s="33" t="s">
        <v>497</v>
      </c>
      <c r="C61" s="32">
        <v>150000</v>
      </c>
    </row>
    <row r="62" spans="1:3" s="34" customFormat="1" ht="12">
      <c r="A62" s="289">
        <v>1121</v>
      </c>
      <c r="B62" s="33" t="s">
        <v>498</v>
      </c>
      <c r="C62" s="211">
        <v>695000</v>
      </c>
    </row>
    <row r="63" spans="1:3" ht="12">
      <c r="A63" s="28">
        <v>1122</v>
      </c>
      <c r="B63" s="29" t="s">
        <v>270</v>
      </c>
      <c r="C63" s="28">
        <v>300000</v>
      </c>
    </row>
    <row r="64" spans="1:3" s="23" customFormat="1" ht="12">
      <c r="A64" s="30">
        <v>1130</v>
      </c>
      <c r="B64" s="31" t="s">
        <v>510</v>
      </c>
      <c r="C64" s="30">
        <f>SUM(C65:C65)</f>
        <v>250000</v>
      </c>
    </row>
    <row r="65" spans="1:3" ht="12">
      <c r="A65" s="28">
        <v>1131</v>
      </c>
      <c r="B65" s="29" t="s">
        <v>335</v>
      </c>
      <c r="C65" s="203">
        <v>250000</v>
      </c>
    </row>
    <row r="66" spans="1:3" s="23" customFormat="1" ht="12">
      <c r="A66" s="30">
        <v>1140</v>
      </c>
      <c r="B66" s="31" t="s">
        <v>511</v>
      </c>
      <c r="C66" s="30">
        <f>SUM(C67)</f>
        <v>0</v>
      </c>
    </row>
    <row r="67" spans="1:3" s="23" customFormat="1" ht="12.75" thickBot="1">
      <c r="A67" s="212">
        <v>1141</v>
      </c>
      <c r="B67" s="290" t="s">
        <v>286</v>
      </c>
      <c r="C67" s="37"/>
    </row>
    <row r="68" spans="1:3" s="23" customFormat="1" ht="12.75" thickBot="1">
      <c r="A68" s="39"/>
      <c r="B68" s="40" t="s">
        <v>271</v>
      </c>
      <c r="C68" s="39">
        <f>SUM(C59+C64+C66)</f>
        <v>1395000</v>
      </c>
    </row>
    <row r="69" spans="1:3" ht="6.75" customHeight="1">
      <c r="A69" s="41"/>
      <c r="B69" s="42"/>
      <c r="C69" s="28"/>
    </row>
    <row r="70" spans="1:3" s="23" customFormat="1" ht="12">
      <c r="A70" s="30">
        <v>1150</v>
      </c>
      <c r="B70" s="31" t="s">
        <v>512</v>
      </c>
      <c r="C70" s="30">
        <f>SUM(C71:C72)</f>
        <v>2030125</v>
      </c>
    </row>
    <row r="71" spans="1:3" ht="12">
      <c r="A71" s="28">
        <v>1151</v>
      </c>
      <c r="B71" s="29" t="s">
        <v>514</v>
      </c>
      <c r="C71" s="28">
        <v>1925125</v>
      </c>
    </row>
    <row r="72" spans="1:3" ht="12">
      <c r="A72" s="28">
        <v>1152</v>
      </c>
      <c r="B72" s="29" t="s">
        <v>242</v>
      </c>
      <c r="C72" s="28">
        <v>105000</v>
      </c>
    </row>
    <row r="73" spans="1:3" s="23" customFormat="1" ht="12">
      <c r="A73" s="30">
        <v>1160</v>
      </c>
      <c r="B73" s="6" t="s">
        <v>513</v>
      </c>
      <c r="C73" s="30"/>
    </row>
    <row r="74" spans="1:3" s="23" customFormat="1" ht="12">
      <c r="A74" s="30">
        <v>1170</v>
      </c>
      <c r="B74" s="31" t="s">
        <v>515</v>
      </c>
      <c r="C74" s="30"/>
    </row>
    <row r="75" spans="1:3" s="23" customFormat="1" ht="12">
      <c r="A75" s="43">
        <v>1180</v>
      </c>
      <c r="B75" s="44" t="s">
        <v>516</v>
      </c>
      <c r="C75" s="30">
        <f>SUM(C76:C78)</f>
        <v>363209</v>
      </c>
    </row>
    <row r="76" spans="1:3" s="23" customFormat="1" ht="12">
      <c r="A76" s="223">
        <v>1181</v>
      </c>
      <c r="B76" s="256" t="s">
        <v>87</v>
      </c>
      <c r="C76" s="203">
        <v>199938</v>
      </c>
    </row>
    <row r="77" spans="1:3" s="23" customFormat="1" ht="12">
      <c r="A77" s="223">
        <v>1182</v>
      </c>
      <c r="B77" s="256" t="s">
        <v>353</v>
      </c>
      <c r="C77" s="203">
        <v>145835</v>
      </c>
    </row>
    <row r="78" spans="1:3" s="23" customFormat="1" ht="12">
      <c r="A78" s="223">
        <v>1183</v>
      </c>
      <c r="B78" s="256" t="s">
        <v>660</v>
      </c>
      <c r="C78" s="203">
        <v>17436</v>
      </c>
    </row>
    <row r="79" spans="1:3" s="23" customFormat="1" ht="12">
      <c r="A79" s="225">
        <v>1190</v>
      </c>
      <c r="B79" s="44" t="s">
        <v>517</v>
      </c>
      <c r="C79" s="265">
        <f>SUM(C80:C81)</f>
        <v>1122730</v>
      </c>
    </row>
    <row r="80" spans="1:3" s="23" customFormat="1" ht="12">
      <c r="A80" s="223">
        <v>1191</v>
      </c>
      <c r="B80" s="256" t="s">
        <v>355</v>
      </c>
      <c r="C80" s="203">
        <v>53130</v>
      </c>
    </row>
    <row r="81" spans="1:3" s="23" customFormat="1" ht="12">
      <c r="A81" s="28">
        <v>1192</v>
      </c>
      <c r="B81" s="29" t="s">
        <v>228</v>
      </c>
      <c r="C81" s="203">
        <v>1069600</v>
      </c>
    </row>
    <row r="82" spans="1:3" s="23" customFormat="1" ht="12">
      <c r="A82" s="291">
        <v>1200</v>
      </c>
      <c r="B82" s="50" t="s">
        <v>518</v>
      </c>
      <c r="C82" s="291">
        <f>SUM(C83)</f>
        <v>60000</v>
      </c>
    </row>
    <row r="83" spans="1:3" s="23" customFormat="1" ht="12.75" thickBot="1">
      <c r="A83" s="203">
        <v>1201</v>
      </c>
      <c r="B83" s="266" t="s">
        <v>11</v>
      </c>
      <c r="C83" s="203">
        <v>60000</v>
      </c>
    </row>
    <row r="84" spans="1:3" s="23" customFormat="1" ht="12.75" thickBot="1">
      <c r="A84" s="39"/>
      <c r="B84" s="40" t="s">
        <v>273</v>
      </c>
      <c r="C84" s="39">
        <f>SUM(C70+C73+C74+C75+C79+C82)</f>
        <v>3576064</v>
      </c>
    </row>
    <row r="85" spans="1:3" s="23" customFormat="1" ht="12">
      <c r="A85" s="37">
        <v>1210</v>
      </c>
      <c r="B85" s="38" t="s">
        <v>297</v>
      </c>
      <c r="C85" s="37">
        <f>SUM(C87:C87)</f>
        <v>40000</v>
      </c>
    </row>
    <row r="86" spans="1:3" s="23" customFormat="1" ht="12">
      <c r="A86" s="203">
        <v>1211</v>
      </c>
      <c r="B86" s="29" t="s">
        <v>663</v>
      </c>
      <c r="C86" s="30"/>
    </row>
    <row r="87" spans="1:3" ht="12">
      <c r="A87" s="28">
        <v>1212</v>
      </c>
      <c r="B87" s="29" t="s">
        <v>664</v>
      </c>
      <c r="C87" s="203">
        <v>40000</v>
      </c>
    </row>
    <row r="88" spans="1:3" s="23" customFormat="1" ht="12">
      <c r="A88" s="30">
        <v>1220</v>
      </c>
      <c r="B88" s="31" t="s">
        <v>299</v>
      </c>
      <c r="C88" s="265">
        <f>SUM(C89:C90)</f>
        <v>900000</v>
      </c>
    </row>
    <row r="89" spans="1:3" s="23" customFormat="1" ht="12">
      <c r="A89" s="212">
        <v>1221</v>
      </c>
      <c r="B89" s="290" t="s">
        <v>661</v>
      </c>
      <c r="C89" s="212">
        <v>900000</v>
      </c>
    </row>
    <row r="90" spans="1:3" s="23" customFormat="1" ht="12.75" thickBot="1">
      <c r="A90" s="280">
        <v>1222</v>
      </c>
      <c r="B90" s="278" t="s">
        <v>662</v>
      </c>
      <c r="C90" s="291"/>
    </row>
    <row r="91" spans="1:3" s="23" customFormat="1" ht="13.5" thickBot="1">
      <c r="A91" s="298"/>
      <c r="B91" s="47" t="s">
        <v>500</v>
      </c>
      <c r="C91" s="46">
        <f>SUM(C88+C85+C84+C68+C58+C38)</f>
        <v>16342762</v>
      </c>
    </row>
    <row r="92" spans="1:3" s="23" customFormat="1" ht="12">
      <c r="A92" s="528"/>
      <c r="B92" s="482"/>
      <c r="C92" s="529"/>
    </row>
    <row r="93" spans="1:3" s="23" customFormat="1" ht="12.75">
      <c r="A93" s="203"/>
      <c r="B93" s="26" t="s">
        <v>499</v>
      </c>
      <c r="C93" s="265"/>
    </row>
    <row r="94" spans="1:3" s="23" customFormat="1" ht="12.75">
      <c r="A94" s="280"/>
      <c r="B94" s="26"/>
      <c r="C94" s="291"/>
    </row>
    <row r="95" spans="1:3" s="23" customFormat="1" ht="12">
      <c r="A95" s="30">
        <v>1310</v>
      </c>
      <c r="B95" s="31" t="s">
        <v>486</v>
      </c>
      <c r="C95" s="30">
        <v>7700</v>
      </c>
    </row>
    <row r="96" spans="1:3" s="23" customFormat="1" ht="12">
      <c r="A96" s="30">
        <v>1320</v>
      </c>
      <c r="B96" s="31" t="s">
        <v>487</v>
      </c>
      <c r="C96" s="30">
        <f>SUM(C97:C97)</f>
        <v>4000</v>
      </c>
    </row>
    <row r="97" spans="1:3" s="23" customFormat="1" ht="12">
      <c r="A97" s="32">
        <v>1323</v>
      </c>
      <c r="B97" s="33" t="s">
        <v>339</v>
      </c>
      <c r="C97" s="32">
        <v>4000</v>
      </c>
    </row>
    <row r="98" spans="1:3" s="23" customFormat="1" ht="12">
      <c r="A98" s="30">
        <v>1330</v>
      </c>
      <c r="B98" s="31" t="s">
        <v>488</v>
      </c>
      <c r="C98" s="30">
        <v>3500</v>
      </c>
    </row>
    <row r="99" spans="1:3" s="23" customFormat="1" ht="12">
      <c r="A99" s="37">
        <v>1340</v>
      </c>
      <c r="B99" s="38" t="s">
        <v>489</v>
      </c>
      <c r="C99" s="37"/>
    </row>
    <row r="100" spans="1:3" s="23" customFormat="1" ht="12">
      <c r="A100" s="37">
        <v>1350</v>
      </c>
      <c r="B100" s="38" t="s">
        <v>495</v>
      </c>
      <c r="C100" s="37"/>
    </row>
    <row r="101" spans="1:3" s="23" customFormat="1" ht="12">
      <c r="A101" s="37">
        <v>1360</v>
      </c>
      <c r="B101" s="38" t="s">
        <v>297</v>
      </c>
      <c r="C101" s="37">
        <f>SUM(C102)</f>
        <v>25000</v>
      </c>
    </row>
    <row r="102" spans="1:3" s="23" customFormat="1" ht="12.75" thickBot="1">
      <c r="A102" s="28">
        <v>1361</v>
      </c>
      <c r="B102" s="29" t="s">
        <v>298</v>
      </c>
      <c r="C102" s="212">
        <v>25000</v>
      </c>
    </row>
    <row r="103" spans="1:3" s="23" customFormat="1" ht="13.5" thickBot="1">
      <c r="A103" s="298"/>
      <c r="B103" s="47" t="s">
        <v>501</v>
      </c>
      <c r="C103" s="46">
        <f>SUM(C95+C96+C98+C101+C99+C100)</f>
        <v>40200</v>
      </c>
    </row>
    <row r="104" spans="1:3" s="23" customFormat="1" ht="12">
      <c r="A104" s="480"/>
      <c r="B104" s="278"/>
      <c r="C104" s="481"/>
    </row>
    <row r="105" spans="1:3" s="23" customFormat="1" ht="12.75">
      <c r="A105" s="203"/>
      <c r="B105" s="26" t="s">
        <v>590</v>
      </c>
      <c r="C105" s="265"/>
    </row>
    <row r="106" spans="1:3" s="23" customFormat="1" ht="12.75">
      <c r="A106" s="203"/>
      <c r="B106" s="26"/>
      <c r="C106" s="265"/>
    </row>
    <row r="107" spans="1:3" s="23" customFormat="1" ht="12.75">
      <c r="A107" s="265">
        <v>1400</v>
      </c>
      <c r="B107" s="26" t="s">
        <v>512</v>
      </c>
      <c r="C107" s="265">
        <f>SUM(C108)</f>
        <v>226527</v>
      </c>
    </row>
    <row r="108" spans="1:3" s="23" customFormat="1" ht="12.75">
      <c r="A108" s="203">
        <v>1401</v>
      </c>
      <c r="B108" s="523" t="s">
        <v>552</v>
      </c>
      <c r="C108" s="203">
        <f>SUM('3b.m.'!C14)</f>
        <v>226527</v>
      </c>
    </row>
    <row r="109" spans="1:3" s="23" customFormat="1" ht="12.75" thickBot="1">
      <c r="A109" s="37">
        <v>1440</v>
      </c>
      <c r="B109" s="38" t="s">
        <v>495</v>
      </c>
      <c r="C109" s="37"/>
    </row>
    <row r="110" spans="1:3" s="23" customFormat="1" ht="13.5" thickBot="1">
      <c r="A110" s="298"/>
      <c r="B110" s="47" t="s">
        <v>618</v>
      </c>
      <c r="C110" s="46">
        <f>SUM(C107+C109)</f>
        <v>226527</v>
      </c>
    </row>
    <row r="111" spans="1:3" s="23" customFormat="1" ht="13.5" customHeight="1" thickBot="1">
      <c r="A111" s="298"/>
      <c r="B111" s="483"/>
      <c r="C111" s="46"/>
    </row>
    <row r="112" spans="1:3" s="48" customFormat="1" ht="13.5" thickBot="1">
      <c r="A112" s="298"/>
      <c r="B112" s="47" t="s">
        <v>506</v>
      </c>
      <c r="C112" s="46">
        <f>SUM(C110+C103+C91)</f>
        <v>16609489</v>
      </c>
    </row>
    <row r="113" spans="1:3" s="23" customFormat="1" ht="12">
      <c r="A113" s="37">
        <v>1450</v>
      </c>
      <c r="B113" s="106" t="s">
        <v>52</v>
      </c>
      <c r="C113" s="37">
        <f>SUM(C114:C117)</f>
        <v>400000</v>
      </c>
    </row>
    <row r="114" spans="1:5" s="23" customFormat="1" ht="12">
      <c r="A114" s="211">
        <v>1451</v>
      </c>
      <c r="B114" s="281" t="s">
        <v>665</v>
      </c>
      <c r="C114" s="203"/>
      <c r="E114" s="269"/>
    </row>
    <row r="115" spans="1:3" s="34" customFormat="1" ht="12.75">
      <c r="A115" s="293">
        <v>1452</v>
      </c>
      <c r="B115" s="294" t="s">
        <v>666</v>
      </c>
      <c r="C115" s="224">
        <v>400000</v>
      </c>
    </row>
    <row r="116" spans="1:3" s="34" customFormat="1" ht="12.75">
      <c r="A116" s="293">
        <v>1453</v>
      </c>
      <c r="B116" s="281" t="s">
        <v>69</v>
      </c>
      <c r="C116" s="224"/>
    </row>
    <row r="117" spans="1:3" s="34" customFormat="1" ht="12">
      <c r="A117" s="211">
        <v>1454</v>
      </c>
      <c r="B117" s="296" t="s">
        <v>201</v>
      </c>
      <c r="C117" s="226"/>
    </row>
    <row r="118" spans="1:3" s="34" customFormat="1" ht="12">
      <c r="A118" s="265">
        <v>1460</v>
      </c>
      <c r="B118" s="292" t="s">
        <v>288</v>
      </c>
      <c r="C118" s="215"/>
    </row>
    <row r="119" spans="1:3" s="34" customFormat="1" ht="12.75" thickBot="1">
      <c r="A119" s="297">
        <v>1460</v>
      </c>
      <c r="B119" s="295" t="s">
        <v>287</v>
      </c>
      <c r="C119" s="199"/>
    </row>
    <row r="120" spans="1:3" s="48" customFormat="1" ht="13.5" thickBot="1">
      <c r="A120" s="298"/>
      <c r="B120" s="47" t="s">
        <v>507</v>
      </c>
      <c r="C120" s="46">
        <f>SUM(C112+C113)</f>
        <v>17009489</v>
      </c>
    </row>
    <row r="121" spans="1:3" s="48" customFormat="1" ht="13.5" customHeight="1">
      <c r="A121" s="484"/>
      <c r="B121" s="485"/>
      <c r="C121" s="522"/>
    </row>
    <row r="122" spans="1:3" s="48" customFormat="1" ht="12.75">
      <c r="A122" s="49"/>
      <c r="B122" s="26" t="s">
        <v>508</v>
      </c>
      <c r="C122" s="11"/>
    </row>
    <row r="123" spans="1:3" s="23" customFormat="1" ht="12">
      <c r="A123" s="30">
        <v>1551</v>
      </c>
      <c r="B123" s="31" t="s">
        <v>490</v>
      </c>
      <c r="C123" s="6"/>
    </row>
    <row r="124" spans="1:3" s="23" customFormat="1" ht="12">
      <c r="A124" s="30">
        <v>1552</v>
      </c>
      <c r="B124" s="31" t="s">
        <v>486</v>
      </c>
      <c r="C124" s="6">
        <f>SUM('2.mell'!C14)</f>
        <v>124013</v>
      </c>
    </row>
    <row r="125" spans="1:3" s="23" customFormat="1" ht="12">
      <c r="A125" s="30">
        <v>1553</v>
      </c>
      <c r="B125" s="31" t="s">
        <v>487</v>
      </c>
      <c r="C125" s="6">
        <f>SUM('2.mell'!C15)</f>
        <v>214871</v>
      </c>
    </row>
    <row r="126" spans="1:3" s="23" customFormat="1" ht="12">
      <c r="A126" s="30">
        <v>1554</v>
      </c>
      <c r="B126" s="31" t="s">
        <v>488</v>
      </c>
      <c r="C126" s="6">
        <f>SUM('2.mell'!C16)</f>
        <v>22922</v>
      </c>
    </row>
    <row r="127" spans="1:3" s="23" customFormat="1" ht="12">
      <c r="A127" s="30">
        <v>1555</v>
      </c>
      <c r="B127" s="31" t="s">
        <v>489</v>
      </c>
      <c r="C127" s="6">
        <f>SUM('2.mell'!C17)</f>
        <v>53542</v>
      </c>
    </row>
    <row r="128" spans="1:3" s="23" customFormat="1" ht="12">
      <c r="A128" s="30">
        <v>1556</v>
      </c>
      <c r="B128" s="31" t="s">
        <v>495</v>
      </c>
      <c r="C128" s="6">
        <f>SUM('2.mell'!C18)</f>
        <v>100</v>
      </c>
    </row>
    <row r="129" spans="1:3" s="23" customFormat="1" ht="12.75" thickBot="1">
      <c r="A129" s="299">
        <v>1557</v>
      </c>
      <c r="B129" s="45" t="s">
        <v>496</v>
      </c>
      <c r="C129" s="206">
        <f>SUM('2.mell'!C19)</f>
        <v>0</v>
      </c>
    </row>
    <row r="130" spans="1:3" s="23" customFormat="1" ht="12.75" thickBot="1">
      <c r="A130" s="35">
        <v>1550</v>
      </c>
      <c r="B130" s="36" t="s">
        <v>227</v>
      </c>
      <c r="C130" s="11">
        <f>SUM(C124:C129)</f>
        <v>415448</v>
      </c>
    </row>
    <row r="131" spans="1:3" s="23" customFormat="1" ht="12" customHeight="1">
      <c r="A131" s="184">
        <v>1561</v>
      </c>
      <c r="B131" s="301" t="s">
        <v>519</v>
      </c>
      <c r="C131" s="184"/>
    </row>
    <row r="132" spans="1:3" s="23" customFormat="1" ht="12" customHeight="1" thickBot="1">
      <c r="A132" s="35">
        <v>1562</v>
      </c>
      <c r="B132" s="300" t="s">
        <v>520</v>
      </c>
      <c r="C132" s="35"/>
    </row>
    <row r="133" spans="1:3" s="23" customFormat="1" ht="12.75" thickBot="1">
      <c r="A133" s="35">
        <v>1560</v>
      </c>
      <c r="B133" s="36" t="s">
        <v>271</v>
      </c>
      <c r="C133" s="35"/>
    </row>
    <row r="134" spans="1:3" s="23" customFormat="1" ht="12">
      <c r="A134" s="183"/>
      <c r="B134" s="50"/>
      <c r="C134" s="183"/>
    </row>
    <row r="135" spans="1:3" s="23" customFormat="1" ht="12">
      <c r="A135" s="30">
        <v>1571</v>
      </c>
      <c r="B135" s="31" t="s">
        <v>512</v>
      </c>
      <c r="C135" s="30">
        <f>SUM(C136+C137+C138)</f>
        <v>4884607</v>
      </c>
    </row>
    <row r="136" spans="1:3" ht="12">
      <c r="A136" s="487">
        <v>1571</v>
      </c>
      <c r="B136" s="29" t="s">
        <v>304</v>
      </c>
      <c r="C136" s="226">
        <f>SUM('2.mell'!C10)</f>
        <v>4652507</v>
      </c>
    </row>
    <row r="137" spans="1:3" ht="12">
      <c r="A137" s="487">
        <v>1571</v>
      </c>
      <c r="B137" s="104" t="s">
        <v>337</v>
      </c>
      <c r="C137" s="226">
        <f>SUM('2.mell'!C11)</f>
        <v>185000</v>
      </c>
    </row>
    <row r="138" spans="1:3" ht="12">
      <c r="A138" s="487">
        <v>1571</v>
      </c>
      <c r="B138" s="104" t="s">
        <v>277</v>
      </c>
      <c r="C138" s="226">
        <f>SUM('2.mell'!C12)</f>
        <v>47100</v>
      </c>
    </row>
    <row r="139" spans="1:3" ht="12">
      <c r="A139" s="74">
        <v>1572</v>
      </c>
      <c r="B139" s="31" t="s">
        <v>513</v>
      </c>
      <c r="C139" s="30">
        <f>SUM(C140)</f>
        <v>6000</v>
      </c>
    </row>
    <row r="140" spans="1:3" ht="12">
      <c r="A140" s="487">
        <v>1572</v>
      </c>
      <c r="B140" s="29" t="s">
        <v>166</v>
      </c>
      <c r="C140" s="226">
        <f>SUM('2.mell'!C21)</f>
        <v>6000</v>
      </c>
    </row>
    <row r="141" spans="1:3" s="23" customFormat="1" ht="12">
      <c r="A141" s="30">
        <v>1573</v>
      </c>
      <c r="B141" s="31" t="s">
        <v>515</v>
      </c>
      <c r="C141" s="265"/>
    </row>
    <row r="142" spans="1:3" ht="12.75" thickBot="1">
      <c r="A142" s="30">
        <v>1574</v>
      </c>
      <c r="B142" s="31" t="s">
        <v>521</v>
      </c>
      <c r="C142" s="43"/>
    </row>
    <row r="143" spans="1:3" ht="12.75" thickBot="1">
      <c r="A143" s="39">
        <v>1570</v>
      </c>
      <c r="B143" s="40" t="s">
        <v>273</v>
      </c>
      <c r="C143" s="39">
        <f>SUM(C135+C139+C141+C142)</f>
        <v>4890607</v>
      </c>
    </row>
    <row r="144" spans="1:3" s="48" customFormat="1" ht="13.5" thickBot="1">
      <c r="A144" s="298"/>
      <c r="B144" s="47" t="s">
        <v>300</v>
      </c>
      <c r="C144" s="46">
        <f>SUM(C130+C143+C133)</f>
        <v>5306055</v>
      </c>
    </row>
    <row r="145" spans="1:3" s="23" customFormat="1" ht="8.25" customHeight="1">
      <c r="A145" s="37"/>
      <c r="B145" s="42"/>
      <c r="C145" s="37"/>
    </row>
    <row r="146" spans="1:3" s="23" customFormat="1" ht="12">
      <c r="A146" s="30">
        <v>1580</v>
      </c>
      <c r="B146" s="106" t="s">
        <v>53</v>
      </c>
      <c r="C146" s="30">
        <f>SUM(C147:C148)</f>
        <v>0</v>
      </c>
    </row>
    <row r="147" spans="1:3" s="23" customFormat="1" ht="12">
      <c r="A147" s="30"/>
      <c r="B147" s="486" t="s">
        <v>667</v>
      </c>
      <c r="C147" s="30"/>
    </row>
    <row r="148" spans="1:3" s="23" customFormat="1" ht="12">
      <c r="A148" s="30"/>
      <c r="B148" s="486" t="s">
        <v>668</v>
      </c>
      <c r="C148" s="30"/>
    </row>
    <row r="149" spans="1:3" s="23" customFormat="1" ht="12">
      <c r="A149" s="30">
        <v>1590</v>
      </c>
      <c r="B149" s="292" t="s">
        <v>288</v>
      </c>
      <c r="C149" s="30"/>
    </row>
    <row r="150" spans="1:3" s="23" customFormat="1" ht="12.75" thickBot="1">
      <c r="A150" s="303">
        <v>1591</v>
      </c>
      <c r="B150" s="304" t="s">
        <v>289</v>
      </c>
      <c r="C150" s="299"/>
    </row>
    <row r="151" spans="1:3" s="48" customFormat="1" ht="13.5" thickBot="1">
      <c r="A151" s="302"/>
      <c r="B151" s="52" t="s">
        <v>305</v>
      </c>
      <c r="C151" s="51">
        <f>SUM(C144:C146)</f>
        <v>5306055</v>
      </c>
    </row>
    <row r="152" spans="1:3" s="48" customFormat="1" ht="12.75">
      <c r="A152" s="49"/>
      <c r="B152" s="26" t="s">
        <v>307</v>
      </c>
      <c r="C152" s="30"/>
    </row>
    <row r="153" spans="1:3" ht="6.75" customHeight="1">
      <c r="A153" s="28"/>
      <c r="B153" s="29"/>
      <c r="C153" s="30"/>
    </row>
    <row r="154" spans="1:3" s="23" customFormat="1" ht="12">
      <c r="A154" s="30">
        <v>1611</v>
      </c>
      <c r="B154" s="31" t="s">
        <v>490</v>
      </c>
      <c r="C154" s="30">
        <f>SUM(C10+C123)</f>
        <v>363091</v>
      </c>
    </row>
    <row r="155" spans="1:3" s="23" customFormat="1" ht="12">
      <c r="A155" s="30">
        <v>1612</v>
      </c>
      <c r="B155" s="31" t="s">
        <v>486</v>
      </c>
      <c r="C155" s="30">
        <f>SUM(C124+C95+C17)</f>
        <v>142013</v>
      </c>
    </row>
    <row r="156" spans="1:3" s="23" customFormat="1" ht="12">
      <c r="A156" s="30">
        <v>1613</v>
      </c>
      <c r="B156" s="31" t="s">
        <v>487</v>
      </c>
      <c r="C156" s="30">
        <f>SUM(C18+C125+C96)</f>
        <v>995369</v>
      </c>
    </row>
    <row r="157" spans="1:3" s="23" customFormat="1" ht="12">
      <c r="A157" s="30">
        <v>1614</v>
      </c>
      <c r="B157" s="31" t="s">
        <v>488</v>
      </c>
      <c r="C157" s="30">
        <f>SUM(C25+C126+C98)</f>
        <v>271391</v>
      </c>
    </row>
    <row r="158" spans="1:3" s="23" customFormat="1" ht="12">
      <c r="A158" s="30">
        <v>1615</v>
      </c>
      <c r="B158" s="31" t="s">
        <v>489</v>
      </c>
      <c r="C158" s="30">
        <f>SUM(C29+C127)</f>
        <v>1126859</v>
      </c>
    </row>
    <row r="159" spans="1:3" s="23" customFormat="1" ht="12">
      <c r="A159" s="30">
        <v>1616</v>
      </c>
      <c r="B159" s="31" t="s">
        <v>495</v>
      </c>
      <c r="C159" s="30">
        <f>SUM(C35+C128+C109+C100)</f>
        <v>30100</v>
      </c>
    </row>
    <row r="160" spans="1:3" s="23" customFormat="1" ht="12.75" thickBot="1">
      <c r="A160" s="183">
        <v>1617</v>
      </c>
      <c r="B160" s="38" t="s">
        <v>496</v>
      </c>
      <c r="C160" s="35">
        <f>SUM(C129+C37)</f>
        <v>0</v>
      </c>
    </row>
    <row r="161" spans="1:3" s="23" customFormat="1" ht="12.75" thickBot="1">
      <c r="A161" s="39">
        <v>1610</v>
      </c>
      <c r="B161" s="40" t="s">
        <v>227</v>
      </c>
      <c r="C161" s="39">
        <f>SUM(C154:C160)</f>
        <v>2928823</v>
      </c>
    </row>
    <row r="162" spans="1:3" s="23" customFormat="1" ht="12">
      <c r="A162" s="37">
        <v>1621</v>
      </c>
      <c r="B162" s="38" t="s">
        <v>502</v>
      </c>
      <c r="C162" s="37">
        <f>SUM(C40)</f>
        <v>3085000</v>
      </c>
    </row>
    <row r="163" spans="1:3" s="23" customFormat="1" ht="12">
      <c r="A163" s="30">
        <v>1622</v>
      </c>
      <c r="B163" s="31" t="s">
        <v>503</v>
      </c>
      <c r="C163" s="30">
        <f>SUM(C46)</f>
        <v>3783523</v>
      </c>
    </row>
    <row r="164" spans="1:3" s="23" customFormat="1" ht="12">
      <c r="A164" s="30">
        <v>1623</v>
      </c>
      <c r="B164" s="31" t="s">
        <v>504</v>
      </c>
      <c r="C164" s="30">
        <f>SUM(C50)</f>
        <v>1021000</v>
      </c>
    </row>
    <row r="165" spans="1:3" s="23" customFormat="1" ht="12.75" thickBot="1">
      <c r="A165" s="35">
        <v>1624</v>
      </c>
      <c r="B165" s="36" t="s">
        <v>505</v>
      </c>
      <c r="C165" s="35">
        <f>SUM(C55)</f>
        <v>44000</v>
      </c>
    </row>
    <row r="166" spans="1:3" s="23" customFormat="1" ht="12.75" thickBot="1">
      <c r="A166" s="39">
        <v>1620</v>
      </c>
      <c r="B166" s="40" t="s">
        <v>268</v>
      </c>
      <c r="C166" s="39">
        <f>SUM(C162:C165)</f>
        <v>7933523</v>
      </c>
    </row>
    <row r="167" spans="1:3" s="23" customFormat="1" ht="12">
      <c r="A167" s="30">
        <v>1631</v>
      </c>
      <c r="B167" s="31" t="s">
        <v>509</v>
      </c>
      <c r="C167" s="30">
        <f>SUM(C59+C131)</f>
        <v>1145000</v>
      </c>
    </row>
    <row r="168" spans="1:3" s="23" customFormat="1" ht="12">
      <c r="A168" s="30">
        <v>1632</v>
      </c>
      <c r="B168" s="31" t="s">
        <v>510</v>
      </c>
      <c r="C168" s="30">
        <f>SUM(C64)</f>
        <v>250000</v>
      </c>
    </row>
    <row r="169" spans="1:3" s="23" customFormat="1" ht="12">
      <c r="A169" s="30">
        <v>1633</v>
      </c>
      <c r="B169" s="31" t="s">
        <v>522</v>
      </c>
      <c r="C169" s="30"/>
    </row>
    <row r="170" spans="1:3" s="23" customFormat="1" ht="12.75" thickBot="1">
      <c r="A170" s="183">
        <v>1634</v>
      </c>
      <c r="B170" s="38" t="s">
        <v>511</v>
      </c>
      <c r="C170" s="183">
        <f>SUM(C66)</f>
        <v>0</v>
      </c>
    </row>
    <row r="171" spans="1:3" s="23" customFormat="1" ht="12.75" thickBot="1">
      <c r="A171" s="39">
        <v>1630</v>
      </c>
      <c r="B171" s="40" t="s">
        <v>271</v>
      </c>
      <c r="C171" s="39">
        <f>SUM(C167:C170)</f>
        <v>1395000</v>
      </c>
    </row>
    <row r="172" spans="1:3" s="23" customFormat="1" ht="12">
      <c r="A172" s="30">
        <v>1641</v>
      </c>
      <c r="B172" s="31" t="s">
        <v>523</v>
      </c>
      <c r="C172" s="30">
        <f>SUM(C70)</f>
        <v>2030125</v>
      </c>
    </row>
    <row r="173" spans="1:3" ht="12">
      <c r="A173" s="30">
        <v>1642</v>
      </c>
      <c r="B173" s="31" t="s">
        <v>513</v>
      </c>
      <c r="C173" s="30">
        <f>SUM(C73+C139)</f>
        <v>6000</v>
      </c>
    </row>
    <row r="174" spans="1:3" s="23" customFormat="1" ht="12" customHeight="1">
      <c r="A174" s="30">
        <v>1643</v>
      </c>
      <c r="B174" s="31" t="s">
        <v>515</v>
      </c>
      <c r="C174" s="30">
        <f>SUM(C141+C74)</f>
        <v>0</v>
      </c>
    </row>
    <row r="175" spans="1:3" s="23" customFormat="1" ht="12" customHeight="1" thickBot="1">
      <c r="A175" s="30">
        <v>1644</v>
      </c>
      <c r="B175" s="31" t="s">
        <v>521</v>
      </c>
      <c r="C175" s="30">
        <f>SUM(C75+C142+C79+C82)</f>
        <v>1545939</v>
      </c>
    </row>
    <row r="176" spans="1:3" ht="12" customHeight="1" thickBot="1">
      <c r="A176" s="39">
        <v>1640</v>
      </c>
      <c r="B176" s="40" t="s">
        <v>235</v>
      </c>
      <c r="C176" s="39">
        <f>SUM(C172:C175)</f>
        <v>3582064</v>
      </c>
    </row>
    <row r="177" spans="1:3" ht="12">
      <c r="A177" s="43">
        <v>1650</v>
      </c>
      <c r="B177" s="44" t="s">
        <v>297</v>
      </c>
      <c r="C177" s="30">
        <f>SUM(C85+C101)</f>
        <v>65000</v>
      </c>
    </row>
    <row r="178" spans="1:3" ht="12.75" thickBot="1">
      <c r="A178" s="30">
        <v>1660</v>
      </c>
      <c r="B178" s="31" t="s">
        <v>299</v>
      </c>
      <c r="C178" s="30">
        <v>900000</v>
      </c>
    </row>
    <row r="179" spans="1:3" s="48" customFormat="1" ht="13.5" thickBot="1">
      <c r="A179" s="298"/>
      <c r="B179" s="47" t="s">
        <v>524</v>
      </c>
      <c r="C179" s="46">
        <f>SUM(C161+C171+C176+C166+C177+C178)</f>
        <v>16804410</v>
      </c>
    </row>
    <row r="180" spans="1:3" s="23" customFormat="1" ht="12">
      <c r="A180" s="30">
        <v>1670</v>
      </c>
      <c r="B180" s="106" t="s">
        <v>53</v>
      </c>
      <c r="C180" s="30">
        <f>SUM(C113+C146)</f>
        <v>400000</v>
      </c>
    </row>
    <row r="181" spans="1:3" s="23" customFormat="1" ht="12">
      <c r="A181" s="203">
        <v>1671</v>
      </c>
      <c r="B181" s="486" t="s">
        <v>526</v>
      </c>
      <c r="C181" s="211">
        <f>SUM(C114)</f>
        <v>0</v>
      </c>
    </row>
    <row r="182" spans="1:3" s="23" customFormat="1" ht="12">
      <c r="A182" s="203">
        <v>1672</v>
      </c>
      <c r="B182" s="486" t="s">
        <v>527</v>
      </c>
      <c r="C182" s="211">
        <f>SUM(C148+C115)</f>
        <v>400000</v>
      </c>
    </row>
    <row r="183" spans="1:3" s="23" customFormat="1" ht="12.75" thickBot="1">
      <c r="A183" s="299">
        <v>1680</v>
      </c>
      <c r="B183" s="292" t="s">
        <v>288</v>
      </c>
      <c r="C183" s="183"/>
    </row>
    <row r="184" spans="1:3" s="48" customFormat="1" ht="13.5" thickBot="1">
      <c r="A184" s="298"/>
      <c r="B184" s="47" t="s">
        <v>525</v>
      </c>
      <c r="C184" s="192">
        <f>SUM(C179:C180)</f>
        <v>17204410</v>
      </c>
    </row>
    <row r="185" ht="12">
      <c r="C185" s="187"/>
    </row>
    <row r="186" ht="12">
      <c r="C186" s="187"/>
    </row>
    <row r="187" ht="12">
      <c r="C187" s="187"/>
    </row>
  </sheetData>
  <mergeCells count="5">
    <mergeCell ref="A1:D1"/>
    <mergeCell ref="A2:D2"/>
    <mergeCell ref="B5:B6"/>
    <mergeCell ref="A5:A6"/>
    <mergeCell ref="C5:C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3" manualBreakCount="3">
    <brk id="49" max="255" man="1"/>
    <brk id="92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3"/>
  <sheetViews>
    <sheetView showZeros="0" workbookViewId="0" topLeftCell="A130">
      <selection activeCell="A150" sqref="A150"/>
    </sheetView>
  </sheetViews>
  <sheetFormatPr defaultColWidth="9.00390625" defaultRowHeight="12.75"/>
  <cols>
    <col min="1" max="1" width="8.00390625" style="53" customWidth="1"/>
    <col min="2" max="2" width="65.875" style="53" customWidth="1"/>
    <col min="3" max="3" width="11.75390625" style="53" customWidth="1"/>
    <col min="4" max="16384" width="9.125" style="53" customWidth="1"/>
  </cols>
  <sheetData>
    <row r="1" spans="1:3" ht="12.75">
      <c r="A1" s="577" t="s">
        <v>308</v>
      </c>
      <c r="B1" s="577"/>
      <c r="C1" s="578"/>
    </row>
    <row r="2" spans="1:3" ht="12.75">
      <c r="A2" s="577" t="s">
        <v>32</v>
      </c>
      <c r="B2" s="577"/>
      <c r="C2" s="578"/>
    </row>
    <row r="3" spans="1:3" ht="12.75">
      <c r="A3" s="349"/>
      <c r="B3" s="349"/>
      <c r="C3" s="173"/>
    </row>
    <row r="4" spans="1:3" ht="12" customHeight="1">
      <c r="A4" s="262"/>
      <c r="B4" s="261"/>
      <c r="C4" s="227" t="s">
        <v>258</v>
      </c>
    </row>
    <row r="5" spans="1:3" s="55" customFormat="1" ht="12">
      <c r="A5" s="287"/>
      <c r="B5" s="54"/>
      <c r="C5" s="258" t="s">
        <v>94</v>
      </c>
    </row>
    <row r="6" spans="1:3" s="55" customFormat="1" ht="12">
      <c r="A6" s="3" t="s">
        <v>290</v>
      </c>
      <c r="B6" s="3" t="s">
        <v>194</v>
      </c>
      <c r="C6" s="15" t="s">
        <v>95</v>
      </c>
    </row>
    <row r="7" spans="1:3" s="55" customFormat="1" ht="12.75" thickBot="1">
      <c r="A7" s="56"/>
      <c r="B7" s="56"/>
      <c r="C7" s="15"/>
    </row>
    <row r="8" spans="1:3" ht="12">
      <c r="A8" s="4" t="s">
        <v>195</v>
      </c>
      <c r="B8" s="5" t="s">
        <v>196</v>
      </c>
      <c r="C8" s="125" t="s">
        <v>197</v>
      </c>
    </row>
    <row r="9" spans="1:3" ht="15" customHeight="1">
      <c r="A9" s="4"/>
      <c r="B9" s="526" t="s">
        <v>309</v>
      </c>
      <c r="C9" s="10"/>
    </row>
    <row r="10" spans="1:3" ht="12">
      <c r="A10" s="4"/>
      <c r="B10" s="324"/>
      <c r="C10" s="10"/>
    </row>
    <row r="11" spans="1:3" ht="12">
      <c r="A11" s="6">
        <v>1710</v>
      </c>
      <c r="B11" s="6" t="s">
        <v>655</v>
      </c>
      <c r="C11" s="6">
        <f>SUM(C12+C13+C14+C15+C16+C17+C18)</f>
        <v>2028244</v>
      </c>
    </row>
    <row r="12" spans="1:3" ht="12">
      <c r="A12" s="10">
        <v>1711</v>
      </c>
      <c r="B12" s="10" t="s">
        <v>310</v>
      </c>
      <c r="C12" s="10">
        <f>SUM('3a.m.'!C80)</f>
        <v>1127394</v>
      </c>
    </row>
    <row r="13" spans="1:3" ht="12">
      <c r="A13" s="10">
        <v>1712</v>
      </c>
      <c r="B13" s="10" t="s">
        <v>12</v>
      </c>
      <c r="C13" s="10">
        <f>SUM('3a.m.'!C81)</f>
        <v>280760</v>
      </c>
    </row>
    <row r="14" spans="1:3" ht="12">
      <c r="A14" s="10">
        <v>1713</v>
      </c>
      <c r="B14" s="10" t="s">
        <v>13</v>
      </c>
      <c r="C14" s="10">
        <f>SUM('3a.m.'!C82)</f>
        <v>509848</v>
      </c>
    </row>
    <row r="15" spans="1:3" ht="12">
      <c r="A15" s="10">
        <v>1714</v>
      </c>
      <c r="B15" s="10" t="s">
        <v>348</v>
      </c>
      <c r="C15" s="10">
        <f>SUM('3a.m.'!C83)</f>
        <v>0</v>
      </c>
    </row>
    <row r="16" spans="1:3" ht="12">
      <c r="A16" s="10">
        <v>1715</v>
      </c>
      <c r="B16" s="10" t="s">
        <v>75</v>
      </c>
      <c r="C16" s="10">
        <f>SUM('3a.m.'!C84)</f>
        <v>0</v>
      </c>
    </row>
    <row r="17" spans="1:3" ht="12">
      <c r="A17" s="10">
        <v>1716</v>
      </c>
      <c r="B17" s="10" t="s">
        <v>18</v>
      </c>
      <c r="C17" s="10">
        <f>SUM('3a.m.'!C88)</f>
        <v>85242</v>
      </c>
    </row>
    <row r="18" spans="1:3" ht="12">
      <c r="A18" s="10">
        <v>1717</v>
      </c>
      <c r="B18" s="7" t="s">
        <v>311</v>
      </c>
      <c r="C18" s="10">
        <f>SUM('3a.m.'!C91)</f>
        <v>25000</v>
      </c>
    </row>
    <row r="19" spans="1:3" ht="9.75" customHeight="1">
      <c r="A19" s="10"/>
      <c r="B19" s="10"/>
      <c r="C19" s="10"/>
    </row>
    <row r="20" spans="1:3" ht="12">
      <c r="A20" s="10">
        <v>1720</v>
      </c>
      <c r="B20" s="216" t="s">
        <v>656</v>
      </c>
      <c r="C20" s="216">
        <f>SUM(C21)</f>
        <v>135000</v>
      </c>
    </row>
    <row r="21" spans="1:3" ht="12">
      <c r="A21" s="10">
        <v>1721</v>
      </c>
      <c r="B21" s="7" t="s">
        <v>17</v>
      </c>
      <c r="C21" s="10">
        <f>SUM('4.mell.'!C75)</f>
        <v>135000</v>
      </c>
    </row>
    <row r="22" spans="1:3" ht="9.75" customHeight="1">
      <c r="A22" s="10"/>
      <c r="B22" s="10"/>
      <c r="C22" s="10"/>
    </row>
    <row r="23" spans="1:3" ht="12">
      <c r="A23" s="10">
        <v>1730</v>
      </c>
      <c r="B23" s="216" t="s">
        <v>657</v>
      </c>
      <c r="C23" s="216">
        <f>SUM(C24)</f>
        <v>45000</v>
      </c>
    </row>
    <row r="24" spans="1:3" ht="12">
      <c r="A24" s="10">
        <v>1731</v>
      </c>
      <c r="B24" s="7" t="s">
        <v>18</v>
      </c>
      <c r="C24" s="10">
        <f>SUM('5.mell. '!C32)</f>
        <v>45000</v>
      </c>
    </row>
    <row r="25" spans="1:3" ht="9.75" customHeight="1">
      <c r="A25" s="10"/>
      <c r="B25" s="10"/>
      <c r="C25" s="10"/>
    </row>
    <row r="26" spans="1:3" ht="12.75">
      <c r="A26" s="10"/>
      <c r="B26" s="527" t="s">
        <v>619</v>
      </c>
      <c r="C26" s="10"/>
    </row>
    <row r="27" spans="1:3" ht="9.75" customHeight="1">
      <c r="A27" s="10"/>
      <c r="B27" s="10"/>
      <c r="C27" s="10"/>
    </row>
    <row r="28" spans="1:3" ht="12">
      <c r="A28" s="216">
        <v>1740</v>
      </c>
      <c r="B28" s="216" t="s">
        <v>30</v>
      </c>
      <c r="C28" s="216">
        <f>SUM(C29:C35)</f>
        <v>226527</v>
      </c>
    </row>
    <row r="29" spans="1:3" ht="12">
      <c r="A29" s="10">
        <v>1741</v>
      </c>
      <c r="B29" s="10" t="s">
        <v>310</v>
      </c>
      <c r="C29" s="10">
        <f>SUM('3b.m.'!C17)</f>
        <v>142952</v>
      </c>
    </row>
    <row r="30" spans="1:3" ht="12">
      <c r="A30" s="10">
        <v>1742</v>
      </c>
      <c r="B30" s="10" t="s">
        <v>12</v>
      </c>
      <c r="C30" s="10">
        <f>SUM('3b.m.'!C18)</f>
        <v>39849</v>
      </c>
    </row>
    <row r="31" spans="1:3" ht="12">
      <c r="A31" s="10">
        <v>1743</v>
      </c>
      <c r="B31" s="10" t="s">
        <v>13</v>
      </c>
      <c r="C31" s="10">
        <f>SUM('3b.m.'!C19)</f>
        <v>23726</v>
      </c>
    </row>
    <row r="32" spans="1:3" ht="12">
      <c r="A32" s="10">
        <v>1744</v>
      </c>
      <c r="B32" s="10" t="s">
        <v>348</v>
      </c>
      <c r="C32" s="10">
        <f>SUM('3b.m.'!C20)</f>
        <v>0</v>
      </c>
    </row>
    <row r="33" spans="1:3" ht="12">
      <c r="A33" s="10">
        <v>1745</v>
      </c>
      <c r="B33" s="10" t="s">
        <v>75</v>
      </c>
      <c r="C33" s="10">
        <f>SUM('3b.m.'!C21)</f>
        <v>0</v>
      </c>
    </row>
    <row r="34" spans="1:3" ht="12">
      <c r="A34" s="10">
        <v>1746</v>
      </c>
      <c r="B34" s="10" t="s">
        <v>18</v>
      </c>
      <c r="C34" s="10">
        <f>SUM('3b.m.'!C26)</f>
        <v>20000</v>
      </c>
    </row>
    <row r="35" spans="1:3" ht="12">
      <c r="A35" s="10">
        <v>1747</v>
      </c>
      <c r="B35" s="7" t="s">
        <v>311</v>
      </c>
      <c r="C35" s="10"/>
    </row>
    <row r="36" spans="1:3" ht="9.75" customHeight="1">
      <c r="A36" s="10"/>
      <c r="B36" s="10"/>
      <c r="C36" s="10"/>
    </row>
    <row r="37" spans="1:3" ht="12.75">
      <c r="A37" s="10"/>
      <c r="B37" s="527" t="s">
        <v>620</v>
      </c>
      <c r="C37" s="10"/>
    </row>
    <row r="38" spans="1:3" ht="9.75" customHeight="1">
      <c r="A38" s="4"/>
      <c r="B38" s="324"/>
      <c r="C38" s="10"/>
    </row>
    <row r="39" spans="1:3" ht="12">
      <c r="A39" s="11">
        <v>1750</v>
      </c>
      <c r="B39" s="11" t="s">
        <v>628</v>
      </c>
      <c r="C39" s="11">
        <f>SUM(C40:C47)</f>
        <v>4383032</v>
      </c>
    </row>
    <row r="40" spans="1:3" ht="12">
      <c r="A40" s="10">
        <v>1751</v>
      </c>
      <c r="B40" s="10" t="s">
        <v>310</v>
      </c>
      <c r="C40" s="10">
        <f>SUM('3c.m.'!C572)</f>
        <v>23361</v>
      </c>
    </row>
    <row r="41" spans="1:3" ht="12">
      <c r="A41" s="10">
        <v>1752</v>
      </c>
      <c r="B41" s="10" t="s">
        <v>12</v>
      </c>
      <c r="C41" s="10">
        <f>SUM('3c.m.'!C573)</f>
        <v>11031</v>
      </c>
    </row>
    <row r="42" spans="1:3" ht="12">
      <c r="A42" s="10">
        <v>1753</v>
      </c>
      <c r="B42" s="10" t="s">
        <v>13</v>
      </c>
      <c r="C42" s="10">
        <f>SUM('3c.m.'!C574)</f>
        <v>3492380</v>
      </c>
    </row>
    <row r="43" spans="1:3" ht="12">
      <c r="A43" s="10">
        <v>1754</v>
      </c>
      <c r="B43" s="10" t="s">
        <v>348</v>
      </c>
      <c r="C43" s="10">
        <f>SUM('3c.m.'!C575)</f>
        <v>352760</v>
      </c>
    </row>
    <row r="44" spans="1:3" ht="12">
      <c r="A44" s="10">
        <v>1755</v>
      </c>
      <c r="B44" s="10" t="s">
        <v>75</v>
      </c>
      <c r="C44" s="10">
        <f>SUM('3c.m.'!C576)</f>
        <v>3500</v>
      </c>
    </row>
    <row r="45" spans="1:3" ht="12">
      <c r="A45" s="7">
        <v>1756</v>
      </c>
      <c r="B45" s="7" t="s">
        <v>17</v>
      </c>
      <c r="C45" s="10"/>
    </row>
    <row r="46" spans="1:3" ht="12">
      <c r="A46" s="10">
        <v>1757</v>
      </c>
      <c r="B46" s="10" t="s">
        <v>18</v>
      </c>
      <c r="C46" s="10">
        <f>SUM('3c.m.'!C579)</f>
        <v>0</v>
      </c>
    </row>
    <row r="47" spans="1:3" ht="12">
      <c r="A47" s="10">
        <v>1758</v>
      </c>
      <c r="B47" s="10" t="s">
        <v>110</v>
      </c>
      <c r="C47" s="10">
        <f>SUM('3c.m.'!C581)</f>
        <v>500000</v>
      </c>
    </row>
    <row r="48" spans="1:3" ht="12">
      <c r="A48" s="6">
        <v>1760</v>
      </c>
      <c r="B48" s="6" t="s">
        <v>669</v>
      </c>
      <c r="C48" s="6">
        <f>SUM(C49:C54)</f>
        <v>746840</v>
      </c>
    </row>
    <row r="49" spans="1:3" ht="12">
      <c r="A49" s="10">
        <v>1761</v>
      </c>
      <c r="B49" s="10" t="s">
        <v>310</v>
      </c>
      <c r="C49" s="7">
        <f>SUM('3d.m. '!C53)</f>
        <v>0</v>
      </c>
    </row>
    <row r="50" spans="1:3" ht="12">
      <c r="A50" s="7">
        <v>1762</v>
      </c>
      <c r="B50" s="7" t="s">
        <v>12</v>
      </c>
      <c r="C50" s="7">
        <f>SUM('3d.m. '!C54)</f>
        <v>0</v>
      </c>
    </row>
    <row r="51" spans="1:3" ht="12">
      <c r="A51" s="10">
        <v>1763</v>
      </c>
      <c r="B51" s="10" t="s">
        <v>13</v>
      </c>
      <c r="C51" s="7">
        <f>SUM('3d.m. '!C55)</f>
        <v>0</v>
      </c>
    </row>
    <row r="52" spans="1:3" ht="12">
      <c r="A52" s="10">
        <v>1764</v>
      </c>
      <c r="B52" s="10" t="s">
        <v>348</v>
      </c>
      <c r="C52" s="7">
        <f>SUM('3d.m. '!C56)</f>
        <v>746840</v>
      </c>
    </row>
    <row r="53" spans="1:3" ht="12">
      <c r="A53" s="10">
        <v>1765</v>
      </c>
      <c r="B53" s="10" t="s">
        <v>75</v>
      </c>
      <c r="C53" s="7">
        <f>SUM('3d.m. '!C57)</f>
        <v>0</v>
      </c>
    </row>
    <row r="54" spans="1:3" ht="12">
      <c r="A54" s="10">
        <v>1766</v>
      </c>
      <c r="B54" s="10" t="s">
        <v>311</v>
      </c>
      <c r="C54" s="7"/>
    </row>
    <row r="55" spans="1:3" ht="12">
      <c r="A55" s="4"/>
      <c r="B55" s="324"/>
      <c r="C55" s="10"/>
    </row>
    <row r="56" spans="1:3" ht="12">
      <c r="A56" s="6">
        <v>1770</v>
      </c>
      <c r="B56" s="58" t="s">
        <v>629</v>
      </c>
      <c r="C56" s="6">
        <f>SUM(C59:C63)-C62</f>
        <v>2639420</v>
      </c>
    </row>
    <row r="57" spans="1:3" ht="12">
      <c r="A57" s="214">
        <v>1771</v>
      </c>
      <c r="B57" s="10" t="s">
        <v>310</v>
      </c>
      <c r="C57" s="6"/>
    </row>
    <row r="58" spans="1:3" ht="12">
      <c r="A58" s="214">
        <v>1772</v>
      </c>
      <c r="B58" s="10" t="s">
        <v>12</v>
      </c>
      <c r="C58" s="6"/>
    </row>
    <row r="59" spans="1:3" ht="12">
      <c r="A59" s="10">
        <v>1773</v>
      </c>
      <c r="B59" s="10" t="s">
        <v>13</v>
      </c>
      <c r="C59" s="7">
        <f>SUM('4.mell.'!C78)</f>
        <v>95000</v>
      </c>
    </row>
    <row r="60" spans="1:3" ht="12">
      <c r="A60" s="10">
        <v>1774</v>
      </c>
      <c r="B60" s="10" t="s">
        <v>349</v>
      </c>
      <c r="C60" s="7">
        <f>SUM('4.mell.'!C79)</f>
        <v>0</v>
      </c>
    </row>
    <row r="61" spans="1:3" ht="12">
      <c r="A61" s="10">
        <v>1775</v>
      </c>
      <c r="B61" s="10" t="s">
        <v>17</v>
      </c>
      <c r="C61" s="7">
        <f>SUM('4.mell.'!C82)-'4.mell.'!C76</f>
        <v>2544420</v>
      </c>
    </row>
    <row r="62" spans="1:3" ht="12">
      <c r="A62" s="10">
        <v>1776</v>
      </c>
      <c r="B62" s="204" t="s">
        <v>82</v>
      </c>
      <c r="C62" s="213">
        <v>333350</v>
      </c>
    </row>
    <row r="63" spans="1:3" ht="12">
      <c r="A63" s="7">
        <v>1777</v>
      </c>
      <c r="B63" s="7" t="s">
        <v>311</v>
      </c>
      <c r="C63" s="7"/>
    </row>
    <row r="64" spans="1:3" ht="12">
      <c r="A64" s="10"/>
      <c r="B64" s="10"/>
      <c r="C64" s="10"/>
    </row>
    <row r="65" spans="1:3" ht="12">
      <c r="A65" s="6">
        <v>1780</v>
      </c>
      <c r="B65" s="6" t="s">
        <v>630</v>
      </c>
      <c r="C65" s="6">
        <f>SUM(C68:C70)</f>
        <v>543663</v>
      </c>
    </row>
    <row r="66" spans="1:3" ht="12">
      <c r="A66" s="214">
        <v>1781</v>
      </c>
      <c r="B66" s="10" t="s">
        <v>310</v>
      </c>
      <c r="C66" s="6"/>
    </row>
    <row r="67" spans="1:3" ht="12">
      <c r="A67" s="214">
        <v>1782</v>
      </c>
      <c r="B67" s="10" t="s">
        <v>12</v>
      </c>
      <c r="C67" s="6"/>
    </row>
    <row r="68" spans="1:3" ht="12">
      <c r="A68" s="10">
        <v>1783</v>
      </c>
      <c r="B68" s="10" t="s">
        <v>13</v>
      </c>
      <c r="C68" s="7">
        <f>SUM('5.mell. '!C36)</f>
        <v>0</v>
      </c>
    </row>
    <row r="69" spans="1:3" ht="12">
      <c r="A69" s="10">
        <v>1784</v>
      </c>
      <c r="B69" s="10" t="s">
        <v>349</v>
      </c>
      <c r="C69" s="7">
        <f>SUM('5.mell. '!C37)</f>
        <v>0</v>
      </c>
    </row>
    <row r="70" spans="1:3" ht="12">
      <c r="A70" s="7">
        <v>1785</v>
      </c>
      <c r="B70" s="10" t="s">
        <v>18</v>
      </c>
      <c r="C70" s="7">
        <f>SUM('5.mell. '!C43)-'5.mell. '!C32</f>
        <v>543663</v>
      </c>
    </row>
    <row r="71" spans="1:3" s="55" customFormat="1" ht="12">
      <c r="A71" s="7"/>
      <c r="B71" s="204"/>
      <c r="C71" s="10"/>
    </row>
    <row r="72" spans="1:3" s="61" customFormat="1" ht="13.5" customHeight="1">
      <c r="A72" s="6">
        <v>1801</v>
      </c>
      <c r="B72" s="11" t="s">
        <v>35</v>
      </c>
      <c r="C72" s="6">
        <v>171662</v>
      </c>
    </row>
    <row r="73" spans="1:3" ht="12" customHeight="1">
      <c r="A73" s="215"/>
      <c r="B73" s="216"/>
      <c r="C73" s="215"/>
    </row>
    <row r="74" spans="1:3" s="61" customFormat="1" ht="12">
      <c r="A74" s="6">
        <v>1804</v>
      </c>
      <c r="B74" s="11" t="s">
        <v>36</v>
      </c>
      <c r="C74" s="6">
        <v>226808</v>
      </c>
    </row>
    <row r="75" spans="1:3" s="61" customFormat="1" ht="12" customHeight="1">
      <c r="A75" s="6"/>
      <c r="B75" s="11"/>
      <c r="C75" s="215"/>
    </row>
    <row r="76" spans="1:3" s="61" customFormat="1" ht="12">
      <c r="A76" s="6">
        <v>1805</v>
      </c>
      <c r="B76" s="11" t="s">
        <v>37</v>
      </c>
      <c r="C76" s="54">
        <v>80000</v>
      </c>
    </row>
    <row r="77" spans="1:3" s="61" customFormat="1" ht="12" customHeight="1">
      <c r="A77" s="6"/>
      <c r="B77" s="11"/>
      <c r="C77" s="215"/>
    </row>
    <row r="78" spans="1:3" s="61" customFormat="1" ht="12">
      <c r="A78" s="6">
        <v>1806</v>
      </c>
      <c r="B78" s="11" t="s">
        <v>38</v>
      </c>
      <c r="C78" s="54"/>
    </row>
    <row r="79" spans="1:3" s="61" customFormat="1" ht="12">
      <c r="A79" s="6"/>
      <c r="B79" s="11"/>
      <c r="C79" s="54"/>
    </row>
    <row r="80" spans="1:3" s="61" customFormat="1" ht="13.5" customHeight="1">
      <c r="A80" s="6">
        <v>1810</v>
      </c>
      <c r="B80" s="6" t="s">
        <v>39</v>
      </c>
      <c r="C80" s="6">
        <f>SUM(C74+C76+C78)</f>
        <v>306808</v>
      </c>
    </row>
    <row r="81" spans="1:3" s="61" customFormat="1" ht="12" customHeight="1">
      <c r="A81" s="6"/>
      <c r="B81" s="11"/>
      <c r="C81" s="215"/>
    </row>
    <row r="82" spans="1:3" s="61" customFormat="1" ht="12">
      <c r="A82" s="226">
        <v>1820</v>
      </c>
      <c r="B82" s="214" t="s">
        <v>340</v>
      </c>
      <c r="C82" s="226">
        <f>SUM('2.mell'!C10)</f>
        <v>4652507</v>
      </c>
    </row>
    <row r="83" spans="1:3" ht="12">
      <c r="A83" s="226">
        <v>1822</v>
      </c>
      <c r="B83" s="214" t="s">
        <v>341</v>
      </c>
      <c r="C83" s="226">
        <f>SUM('2.mell'!C11)</f>
        <v>185000</v>
      </c>
    </row>
    <row r="84" spans="1:3" ht="12">
      <c r="A84" s="226">
        <v>1823</v>
      </c>
      <c r="B84" s="214" t="s">
        <v>278</v>
      </c>
      <c r="C84" s="226">
        <f>SUM('2.mell'!C12)</f>
        <v>47100</v>
      </c>
    </row>
    <row r="85" spans="1:3" ht="12">
      <c r="A85" s="226">
        <v>1824</v>
      </c>
      <c r="B85" s="214" t="s">
        <v>554</v>
      </c>
      <c r="C85" s="226">
        <f>SUM('3b.m.'!C14)</f>
        <v>226527</v>
      </c>
    </row>
    <row r="86" spans="1:3" ht="12">
      <c r="A86" s="215">
        <v>1825</v>
      </c>
      <c r="B86" s="10" t="s">
        <v>31</v>
      </c>
      <c r="C86" s="215">
        <f>SUM(C82:C85)</f>
        <v>5111134</v>
      </c>
    </row>
    <row r="87" spans="1:3" s="61" customFormat="1" ht="8.25" customHeight="1">
      <c r="A87" s="6"/>
      <c r="B87" s="11"/>
      <c r="C87" s="54"/>
    </row>
    <row r="88" spans="1:3" s="61" customFormat="1" ht="12">
      <c r="A88" s="6">
        <v>1830</v>
      </c>
      <c r="B88" s="11" t="s">
        <v>40</v>
      </c>
      <c r="C88" s="54"/>
    </row>
    <row r="89" spans="1:3" ht="12">
      <c r="A89" s="539"/>
      <c r="B89" s="539"/>
      <c r="C89" s="540"/>
    </row>
    <row r="90" spans="1:3" s="65" customFormat="1" ht="13.5" customHeight="1">
      <c r="A90" s="64"/>
      <c r="B90" s="64" t="s">
        <v>14</v>
      </c>
      <c r="C90" s="64"/>
    </row>
    <row r="91" spans="1:3" s="55" customFormat="1" ht="12" customHeight="1">
      <c r="A91" s="7">
        <v>1841</v>
      </c>
      <c r="B91" s="10" t="s">
        <v>310</v>
      </c>
      <c r="C91" s="8">
        <f>SUM(C12+C29+C40+C49)</f>
        <v>1293707</v>
      </c>
    </row>
    <row r="92" spans="1:3" s="55" customFormat="1" ht="12" customHeight="1">
      <c r="A92" s="7">
        <v>1842</v>
      </c>
      <c r="B92" s="10" t="s">
        <v>12</v>
      </c>
      <c r="C92" s="8">
        <f>SUM(C13+C30+C41+C50)</f>
        <v>331640</v>
      </c>
    </row>
    <row r="93" spans="1:3" s="55" customFormat="1" ht="12">
      <c r="A93" s="7">
        <v>1843</v>
      </c>
      <c r="B93" s="10" t="s">
        <v>13</v>
      </c>
      <c r="C93" s="8">
        <f>SUM(C14+C31+C42+C51+C59+C68+C72+C74+C78)</f>
        <v>4519424</v>
      </c>
    </row>
    <row r="94" spans="1:3" s="55" customFormat="1" ht="12">
      <c r="A94" s="7">
        <v>1844</v>
      </c>
      <c r="B94" s="10" t="s">
        <v>348</v>
      </c>
      <c r="C94" s="268">
        <f>SUM(C15+C32+C43+C52+C86)</f>
        <v>6210734</v>
      </c>
    </row>
    <row r="95" spans="1:3" s="55" customFormat="1" ht="12">
      <c r="A95" s="7">
        <v>1845</v>
      </c>
      <c r="B95" s="10" t="s">
        <v>75</v>
      </c>
      <c r="C95" s="8">
        <f>SUM(C16+C33+C44+C53)</f>
        <v>3500</v>
      </c>
    </row>
    <row r="96" spans="1:3" s="55" customFormat="1" ht="12">
      <c r="A96" s="215">
        <v>1840</v>
      </c>
      <c r="B96" s="215" t="s">
        <v>15</v>
      </c>
      <c r="C96" s="215">
        <f>SUM(C91:C95)</f>
        <v>12359005</v>
      </c>
    </row>
    <row r="97" spans="1:3" s="55" customFormat="1" ht="12">
      <c r="A97" s="215"/>
      <c r="B97" s="215"/>
      <c r="C97" s="215"/>
    </row>
    <row r="98" spans="1:3" s="55" customFormat="1" ht="12">
      <c r="A98" s="7"/>
      <c r="B98" s="369" t="s">
        <v>16</v>
      </c>
      <c r="C98" s="215"/>
    </row>
    <row r="99" spans="1:3" s="55" customFormat="1" ht="12">
      <c r="A99" s="7">
        <v>1851</v>
      </c>
      <c r="B99" s="10" t="s">
        <v>17</v>
      </c>
      <c r="C99" s="8">
        <f>SUM(C61+C20)</f>
        <v>2679420</v>
      </c>
    </row>
    <row r="100" spans="1:3" s="55" customFormat="1" ht="12">
      <c r="A100" s="7">
        <v>1852</v>
      </c>
      <c r="B100" s="10" t="s">
        <v>18</v>
      </c>
      <c r="C100" s="8">
        <f>SUM(C70+C34+C17+C23)</f>
        <v>693905</v>
      </c>
    </row>
    <row r="101" spans="1:3" s="55" customFormat="1" ht="12">
      <c r="A101" s="7">
        <v>1853</v>
      </c>
      <c r="B101" s="10" t="s">
        <v>19</v>
      </c>
      <c r="C101" s="8">
        <f>SUM(C76+C47)</f>
        <v>580000</v>
      </c>
    </row>
    <row r="102" spans="1:3" s="55" customFormat="1" ht="12">
      <c r="A102" s="215">
        <v>1850</v>
      </c>
      <c r="B102" s="216" t="s">
        <v>22</v>
      </c>
      <c r="C102" s="217">
        <f>SUM(C99:C101)</f>
        <v>3953325</v>
      </c>
    </row>
    <row r="103" spans="1:3" s="55" customFormat="1" ht="12">
      <c r="A103" s="215">
        <v>1860</v>
      </c>
      <c r="B103" s="216" t="s">
        <v>20</v>
      </c>
      <c r="C103" s="215">
        <f>SUM(C18)</f>
        <v>25000</v>
      </c>
    </row>
    <row r="104" spans="1:3" s="55" customFormat="1" ht="12">
      <c r="A104" s="7"/>
      <c r="B104" s="359"/>
      <c r="C104" s="216"/>
    </row>
    <row r="105" spans="1:3" s="55" customFormat="1" ht="12">
      <c r="A105" s="6">
        <v>1870</v>
      </c>
      <c r="B105" s="359" t="s">
        <v>21</v>
      </c>
      <c r="C105" s="11">
        <f>SUM(C106:C110)</f>
        <v>643596</v>
      </c>
    </row>
    <row r="106" spans="1:3" s="55" customFormat="1" ht="12">
      <c r="A106" s="7">
        <v>1871</v>
      </c>
      <c r="B106" s="7" t="s">
        <v>25</v>
      </c>
      <c r="C106" s="226">
        <v>628666</v>
      </c>
    </row>
    <row r="107" spans="1:3" s="55" customFormat="1" ht="12">
      <c r="A107" s="7">
        <v>1872</v>
      </c>
      <c r="B107" s="234" t="s">
        <v>27</v>
      </c>
      <c r="C107" s="226">
        <v>3520</v>
      </c>
    </row>
    <row r="108" spans="1:3" s="55" customFormat="1" ht="12">
      <c r="A108" s="7">
        <v>1873</v>
      </c>
      <c r="B108" s="234" t="s">
        <v>28</v>
      </c>
      <c r="C108" s="226"/>
    </row>
    <row r="109" spans="1:3" s="55" customFormat="1" ht="12">
      <c r="A109" s="7">
        <v>1874</v>
      </c>
      <c r="B109" s="234" t="s">
        <v>592</v>
      </c>
      <c r="C109" s="226">
        <v>1479</v>
      </c>
    </row>
    <row r="110" spans="1:3" s="55" customFormat="1" ht="12">
      <c r="A110" s="7">
        <v>1875</v>
      </c>
      <c r="B110" s="10" t="s">
        <v>26</v>
      </c>
      <c r="C110" s="226">
        <v>9931</v>
      </c>
    </row>
    <row r="111" spans="1:3" s="55" customFormat="1" ht="12">
      <c r="A111" s="215">
        <v>1880</v>
      </c>
      <c r="B111" s="359" t="s">
        <v>24</v>
      </c>
      <c r="C111" s="215"/>
    </row>
    <row r="112" spans="1:3" s="55" customFormat="1" ht="12.75" thickBot="1">
      <c r="A112" s="362">
        <v>1890</v>
      </c>
      <c r="B112" s="216" t="s">
        <v>23</v>
      </c>
      <c r="C112" s="215">
        <f>SUM(C111+C105)</f>
        <v>643596</v>
      </c>
    </row>
    <row r="113" spans="1:3" s="68" customFormat="1" ht="13.5" thickBot="1">
      <c r="A113" s="363">
        <v>1895</v>
      </c>
      <c r="B113" s="156" t="s">
        <v>622</v>
      </c>
      <c r="C113" s="67">
        <f>SUM(C112+C103+C102+C96)</f>
        <v>16980926</v>
      </c>
    </row>
    <row r="114" spans="1:3" s="59" customFormat="1" ht="12">
      <c r="A114" s="11">
        <v>1896</v>
      </c>
      <c r="B114" s="174" t="s">
        <v>314</v>
      </c>
      <c r="C114" s="11">
        <f>SUM('6.mell. '!C20)</f>
        <v>28563</v>
      </c>
    </row>
    <row r="115" spans="1:3" s="59" customFormat="1" ht="12.75" thickBot="1">
      <c r="A115" s="206">
        <v>1897</v>
      </c>
      <c r="B115" s="6" t="s">
        <v>193</v>
      </c>
      <c r="C115" s="6"/>
    </row>
    <row r="116" spans="1:3" ht="13.5" thickBot="1">
      <c r="A116" s="9">
        <v>1900</v>
      </c>
      <c r="B116" s="156" t="s">
        <v>621</v>
      </c>
      <c r="C116" s="9">
        <f>SUM(C113:C115)</f>
        <v>17009489</v>
      </c>
    </row>
    <row r="117" spans="1:3" ht="12" customHeight="1">
      <c r="A117" s="11"/>
      <c r="B117" s="174"/>
      <c r="C117" s="174"/>
    </row>
    <row r="118" spans="1:3" s="70" customFormat="1" ht="12" customHeight="1">
      <c r="A118" s="19"/>
      <c r="B118" s="69" t="s">
        <v>623</v>
      </c>
      <c r="C118" s="69"/>
    </row>
    <row r="119" spans="1:3" s="70" customFormat="1" ht="12" customHeight="1">
      <c r="A119" s="19"/>
      <c r="B119" s="69"/>
      <c r="C119" s="69"/>
    </row>
    <row r="120" spans="1:3" s="70" customFormat="1" ht="12" customHeight="1">
      <c r="A120" s="19"/>
      <c r="B120" s="267" t="s">
        <v>14</v>
      </c>
      <c r="C120" s="69"/>
    </row>
    <row r="121" spans="1:3" s="55" customFormat="1" ht="12">
      <c r="A121" s="7">
        <v>1911</v>
      </c>
      <c r="B121" s="10" t="s">
        <v>310</v>
      </c>
      <c r="C121" s="7">
        <f>SUM('2.mell'!C30)</f>
        <v>3146081</v>
      </c>
    </row>
    <row r="122" spans="1:3" s="55" customFormat="1" ht="12">
      <c r="A122" s="7">
        <v>1912</v>
      </c>
      <c r="B122" s="10" t="s">
        <v>12</v>
      </c>
      <c r="C122" s="7">
        <f>SUM('2.mell'!C31)</f>
        <v>824074</v>
      </c>
    </row>
    <row r="123" spans="1:3" s="55" customFormat="1" ht="12">
      <c r="A123" s="7">
        <v>1913</v>
      </c>
      <c r="B123" s="10" t="s">
        <v>13</v>
      </c>
      <c r="C123" s="7">
        <f>SUM('2.mell'!C32)</f>
        <v>1333300</v>
      </c>
    </row>
    <row r="124" spans="1:3" s="66" customFormat="1" ht="12">
      <c r="A124" s="360">
        <v>1914</v>
      </c>
      <c r="B124" s="60" t="s">
        <v>209</v>
      </c>
      <c r="C124" s="7">
        <f>SUM('2.mell'!C33)</f>
        <v>0</v>
      </c>
    </row>
    <row r="125" spans="1:3" s="66" customFormat="1" ht="12">
      <c r="A125" s="360">
        <v>1915</v>
      </c>
      <c r="B125" s="10" t="s">
        <v>348</v>
      </c>
      <c r="C125" s="7"/>
    </row>
    <row r="126" spans="1:3" s="55" customFormat="1" ht="12">
      <c r="A126" s="7">
        <v>1916</v>
      </c>
      <c r="B126" s="10" t="s">
        <v>75</v>
      </c>
      <c r="C126" s="7">
        <f>SUM('2.mell'!C36)</f>
        <v>1600</v>
      </c>
    </row>
    <row r="127" spans="1:3" s="55" customFormat="1" ht="12">
      <c r="A127" s="215">
        <v>1910</v>
      </c>
      <c r="B127" s="216" t="s">
        <v>15</v>
      </c>
      <c r="C127" s="215">
        <f>SUM(C121:C126)</f>
        <v>5305055</v>
      </c>
    </row>
    <row r="128" spans="1:3" s="55" customFormat="1" ht="12">
      <c r="A128" s="7"/>
      <c r="B128" s="359" t="s">
        <v>16</v>
      </c>
      <c r="C128" s="215"/>
    </row>
    <row r="129" spans="1:3" s="55" customFormat="1" ht="12">
      <c r="A129" s="7">
        <v>1921</v>
      </c>
      <c r="B129" s="10" t="s">
        <v>17</v>
      </c>
      <c r="C129" s="7"/>
    </row>
    <row r="130" spans="1:3" s="55" customFormat="1" ht="12">
      <c r="A130" s="7">
        <v>1922</v>
      </c>
      <c r="B130" s="10" t="s">
        <v>18</v>
      </c>
      <c r="C130" s="7">
        <f>SUM('2.mell'!C41)</f>
        <v>1000</v>
      </c>
    </row>
    <row r="131" spans="1:3" s="55" customFormat="1" ht="12">
      <c r="A131" s="7">
        <v>1923</v>
      </c>
      <c r="B131" s="10" t="s">
        <v>19</v>
      </c>
      <c r="C131" s="7"/>
    </row>
    <row r="132" spans="1:3" s="55" customFormat="1" ht="12">
      <c r="A132" s="215">
        <v>1920</v>
      </c>
      <c r="B132" s="216" t="s">
        <v>22</v>
      </c>
      <c r="C132" s="215">
        <f>SUM(C130:C131)</f>
        <v>1000</v>
      </c>
    </row>
    <row r="133" spans="1:3" s="55" customFormat="1" ht="12">
      <c r="A133" s="226">
        <v>1931</v>
      </c>
      <c r="B133" s="214" t="s">
        <v>24</v>
      </c>
      <c r="C133" s="215"/>
    </row>
    <row r="134" spans="1:3" s="55" customFormat="1" ht="12.75" thickBot="1">
      <c r="A134" s="362">
        <v>1930</v>
      </c>
      <c r="B134" s="362" t="s">
        <v>23</v>
      </c>
      <c r="C134" s="362"/>
    </row>
    <row r="135" spans="1:3" s="55" customFormat="1" ht="12.75" thickBot="1">
      <c r="A135" s="364">
        <v>1935</v>
      </c>
      <c r="B135" s="322" t="s">
        <v>29</v>
      </c>
      <c r="C135" s="208">
        <f>SUM(C127+C132)</f>
        <v>5306055</v>
      </c>
    </row>
    <row r="136" spans="1:3" s="72" customFormat="1" ht="12.75" thickBot="1">
      <c r="A136" s="71">
        <v>1936</v>
      </c>
      <c r="B136" s="9" t="s">
        <v>193</v>
      </c>
      <c r="C136" s="73"/>
    </row>
    <row r="137" spans="1:3" s="72" customFormat="1" ht="13.5" thickBot="1">
      <c r="A137" s="71">
        <v>1940</v>
      </c>
      <c r="B137" s="366" t="s">
        <v>316</v>
      </c>
      <c r="C137" s="73">
        <f>SUM(C135:C136)</f>
        <v>5306055</v>
      </c>
    </row>
    <row r="138" spans="1:3" ht="14.25" customHeight="1">
      <c r="A138" s="19"/>
      <c r="B138" s="19" t="s">
        <v>317</v>
      </c>
      <c r="C138" s="19"/>
    </row>
    <row r="139" spans="1:3" ht="14.25" customHeight="1">
      <c r="A139" s="19"/>
      <c r="B139" s="267" t="s">
        <v>14</v>
      </c>
      <c r="C139" s="69"/>
    </row>
    <row r="140" spans="1:3" ht="12">
      <c r="A140" s="7">
        <v>1951</v>
      </c>
      <c r="B140" s="10" t="s">
        <v>186</v>
      </c>
      <c r="C140" s="10">
        <f>SUM(C91+C121)</f>
        <v>4439788</v>
      </c>
    </row>
    <row r="141" spans="1:3" ht="12">
      <c r="A141" s="7">
        <v>1952</v>
      </c>
      <c r="B141" s="10" t="s">
        <v>547</v>
      </c>
      <c r="C141" s="10">
        <f>SUM(C92+C122)</f>
        <v>1155714</v>
      </c>
    </row>
    <row r="142" spans="1:3" ht="12">
      <c r="A142" s="7">
        <v>1953</v>
      </c>
      <c r="B142" s="10" t="s">
        <v>548</v>
      </c>
      <c r="C142" s="10">
        <f>SUM(C93+C123)</f>
        <v>5852724</v>
      </c>
    </row>
    <row r="143" spans="1:3" ht="12">
      <c r="A143" s="7">
        <v>1954</v>
      </c>
      <c r="B143" s="10" t="s">
        <v>55</v>
      </c>
      <c r="C143" s="10">
        <f>SUM(C94+C125)-C86</f>
        <v>1099600</v>
      </c>
    </row>
    <row r="144" spans="1:3" ht="12">
      <c r="A144" s="7">
        <v>1955</v>
      </c>
      <c r="B144" s="10" t="s">
        <v>192</v>
      </c>
      <c r="C144" s="10">
        <f>SUM(C126+C95)</f>
        <v>5100</v>
      </c>
    </row>
    <row r="145" spans="1:3" ht="12">
      <c r="A145" s="7">
        <v>1950</v>
      </c>
      <c r="B145" s="216" t="s">
        <v>15</v>
      </c>
      <c r="C145" s="216">
        <f>SUM(C140:C144)</f>
        <v>12552926</v>
      </c>
    </row>
    <row r="146" spans="1:3" ht="12">
      <c r="A146" s="7"/>
      <c r="B146" s="359" t="s">
        <v>16</v>
      </c>
      <c r="C146" s="10"/>
    </row>
    <row r="147" spans="1:3" ht="12">
      <c r="A147" s="7">
        <v>1961</v>
      </c>
      <c r="B147" s="10" t="s">
        <v>17</v>
      </c>
      <c r="C147" s="10">
        <f>SUM(C99+C129)</f>
        <v>2679420</v>
      </c>
    </row>
    <row r="148" spans="1:3" ht="12">
      <c r="A148" s="7">
        <v>1962</v>
      </c>
      <c r="B148" s="10" t="s">
        <v>18</v>
      </c>
      <c r="C148" s="10">
        <f>SUM(C100+C130)</f>
        <v>694905</v>
      </c>
    </row>
    <row r="149" spans="1:3" ht="12">
      <c r="A149" s="7">
        <v>1963</v>
      </c>
      <c r="B149" s="10" t="s">
        <v>19</v>
      </c>
      <c r="C149" s="10">
        <f>SUM(C131+C101)</f>
        <v>580000</v>
      </c>
    </row>
    <row r="150" spans="1:3" ht="12">
      <c r="A150" s="7">
        <v>1960</v>
      </c>
      <c r="B150" s="216" t="s">
        <v>22</v>
      </c>
      <c r="C150" s="216">
        <f>SUM(C147:C149)</f>
        <v>3954325</v>
      </c>
    </row>
    <row r="151" spans="1:3" ht="12">
      <c r="A151" s="7">
        <v>1970</v>
      </c>
      <c r="B151" s="215" t="s">
        <v>41</v>
      </c>
      <c r="C151" s="215">
        <f>SUM(C103)</f>
        <v>25000</v>
      </c>
    </row>
    <row r="152" spans="1:3" ht="12.75" thickBot="1">
      <c r="A152" s="368">
        <v>1975</v>
      </c>
      <c r="B152" s="216" t="s">
        <v>23</v>
      </c>
      <c r="C152" s="216">
        <f>SUM(C134+C112)</f>
        <v>643596</v>
      </c>
    </row>
    <row r="153" spans="1:3" ht="12.75" thickBot="1">
      <c r="A153" s="71">
        <v>1980</v>
      </c>
      <c r="B153" s="71" t="s">
        <v>318</v>
      </c>
      <c r="C153" s="71">
        <f>SUM(C145+C150+C151+C152)</f>
        <v>17175847</v>
      </c>
    </row>
    <row r="154" spans="1:3" ht="12">
      <c r="A154" s="11">
        <v>1985</v>
      </c>
      <c r="B154" s="174" t="s">
        <v>315</v>
      </c>
      <c r="C154" s="174">
        <f>SUM(C114)</f>
        <v>28563</v>
      </c>
    </row>
    <row r="155" spans="1:3" ht="12.75" thickBot="1">
      <c r="A155" s="206">
        <v>1986</v>
      </c>
      <c r="B155" s="206" t="s">
        <v>193</v>
      </c>
      <c r="C155" s="367"/>
    </row>
    <row r="156" spans="1:3" ht="13.5" thickBot="1">
      <c r="A156" s="73">
        <v>1990</v>
      </c>
      <c r="B156" s="365" t="s">
        <v>42</v>
      </c>
      <c r="C156" s="208">
        <f>SUM(C153:C155)</f>
        <v>17204410</v>
      </c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</sheetData>
  <mergeCells count="2">
    <mergeCell ref="A1:C1"/>
    <mergeCell ref="A2:C2"/>
  </mergeCells>
  <printOptions horizontalCentered="1"/>
  <pageMargins left="0" right="0" top="0.3937007874015748" bottom="0.31496062992125984" header="0.11811023622047245" footer="0"/>
  <pageSetup firstPageNumber="6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7" max="255" man="1"/>
    <brk id="89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SheetLayoutView="100" workbookViewId="0" topLeftCell="A1">
      <selection activeCell="D47" sqref="D47"/>
    </sheetView>
  </sheetViews>
  <sheetFormatPr defaultColWidth="9.00390625" defaultRowHeight="12.75"/>
  <cols>
    <col min="1" max="1" width="8.625" style="0" customWidth="1"/>
    <col min="2" max="2" width="54.875" style="0" customWidth="1"/>
    <col min="3" max="3" width="15.00390625" style="0" customWidth="1"/>
  </cols>
  <sheetData>
    <row r="1" spans="1:3" ht="12.75">
      <c r="A1" s="549" t="s">
        <v>319</v>
      </c>
      <c r="B1" s="569"/>
      <c r="C1" s="569"/>
    </row>
    <row r="2" spans="1:3" ht="12.75">
      <c r="A2" s="579" t="s">
        <v>33</v>
      </c>
      <c r="B2" s="580"/>
      <c r="C2" s="569"/>
    </row>
    <row r="3" spans="1:2" ht="12.75">
      <c r="A3" s="20"/>
      <c r="B3" s="20"/>
    </row>
    <row r="4" spans="1:3" ht="12.75">
      <c r="A4" s="77"/>
      <c r="B4" s="78"/>
      <c r="C4" s="255" t="s">
        <v>34</v>
      </c>
    </row>
    <row r="5" spans="1:3" ht="12" customHeight="1">
      <c r="A5" s="79" t="s">
        <v>320</v>
      </c>
      <c r="B5" s="14" t="s">
        <v>194</v>
      </c>
      <c r="C5" s="258" t="s">
        <v>206</v>
      </c>
    </row>
    <row r="6" spans="1:3" ht="12.75">
      <c r="A6" s="15"/>
      <c r="B6" s="116" t="s">
        <v>321</v>
      </c>
      <c r="C6" s="15" t="s">
        <v>95</v>
      </c>
    </row>
    <row r="7" spans="1:3" ht="13.5" thickBot="1">
      <c r="A7" s="80"/>
      <c r="B7" s="110"/>
      <c r="C7" s="80"/>
    </row>
    <row r="8" spans="1:3" ht="13.5" thickBot="1">
      <c r="A8" s="80" t="s">
        <v>322</v>
      </c>
      <c r="B8" s="110" t="s">
        <v>323</v>
      </c>
      <c r="C8" s="80" t="s">
        <v>197</v>
      </c>
    </row>
    <row r="9" spans="1:3" ht="12.75" customHeight="1">
      <c r="A9" s="3">
        <v>2991</v>
      </c>
      <c r="B9" s="82" t="s">
        <v>345</v>
      </c>
      <c r="C9" s="353"/>
    </row>
    <row r="10" spans="1:3" ht="12.75" customHeight="1">
      <c r="A10" s="83"/>
      <c r="B10" s="84" t="s">
        <v>324</v>
      </c>
      <c r="C10" s="283">
        <v>4652507</v>
      </c>
    </row>
    <row r="11" spans="1:3" ht="12.75" customHeight="1">
      <c r="A11" s="83"/>
      <c r="B11" s="84" t="s">
        <v>336</v>
      </c>
      <c r="C11" s="283">
        <v>185000</v>
      </c>
    </row>
    <row r="12" spans="1:3" ht="12.75" customHeight="1">
      <c r="A12" s="83"/>
      <c r="B12" s="84" t="s">
        <v>312</v>
      </c>
      <c r="C12" s="283">
        <v>47100</v>
      </c>
    </row>
    <row r="13" spans="1:3" ht="12.75" customHeight="1">
      <c r="A13" s="83"/>
      <c r="B13" s="84" t="s">
        <v>239</v>
      </c>
      <c r="C13" s="283"/>
    </row>
    <row r="14" spans="1:3" ht="12.75" customHeight="1">
      <c r="A14" s="83"/>
      <c r="B14" s="84" t="s">
        <v>220</v>
      </c>
      <c r="C14" s="283">
        <v>124013</v>
      </c>
    </row>
    <row r="15" spans="1:3" ht="12.75" customHeight="1">
      <c r="A15" s="83"/>
      <c r="B15" s="84" t="s">
        <v>221</v>
      </c>
      <c r="C15" s="283">
        <v>214871</v>
      </c>
    </row>
    <row r="16" spans="1:3" ht="12.75" customHeight="1">
      <c r="A16" s="83"/>
      <c r="B16" s="84" t="s">
        <v>217</v>
      </c>
      <c r="C16" s="283">
        <v>22922</v>
      </c>
    </row>
    <row r="17" spans="1:3" ht="12.75" customHeight="1">
      <c r="A17" s="83"/>
      <c r="B17" s="84" t="s">
        <v>326</v>
      </c>
      <c r="C17" s="283">
        <v>53542</v>
      </c>
    </row>
    <row r="18" spans="1:3" ht="12.75" customHeight="1">
      <c r="A18" s="83"/>
      <c r="B18" s="84" t="s">
        <v>327</v>
      </c>
      <c r="C18" s="283">
        <v>100</v>
      </c>
    </row>
    <row r="19" spans="1:3" ht="12.75" customHeight="1">
      <c r="A19" s="83"/>
      <c r="B19" s="84" t="s">
        <v>222</v>
      </c>
      <c r="C19" s="283"/>
    </row>
    <row r="20" spans="1:3" ht="12.75" customHeight="1">
      <c r="A20" s="83"/>
      <c r="B20" s="84" t="s">
        <v>328</v>
      </c>
      <c r="C20" s="283"/>
    </row>
    <row r="21" spans="1:3" ht="12.75" customHeight="1">
      <c r="A21" s="83"/>
      <c r="B21" s="84" t="s">
        <v>238</v>
      </c>
      <c r="C21" s="283">
        <v>6000</v>
      </c>
    </row>
    <row r="22" spans="1:3" ht="12.75" customHeight="1">
      <c r="A22" s="83"/>
      <c r="B22" s="84" t="s">
        <v>70</v>
      </c>
      <c r="C22" s="283"/>
    </row>
    <row r="23" spans="1:3" ht="12.75" customHeight="1" thickBot="1">
      <c r="A23" s="83"/>
      <c r="B23" s="84" t="s">
        <v>225</v>
      </c>
      <c r="C23" s="283"/>
    </row>
    <row r="24" spans="1:3" ht="12.75" customHeight="1" thickBot="1">
      <c r="A24" s="85"/>
      <c r="B24" s="86" t="s">
        <v>329</v>
      </c>
      <c r="C24" s="352">
        <f>SUM(C10:C23)</f>
        <v>5306055</v>
      </c>
    </row>
    <row r="25" spans="1:3" ht="12.75" customHeight="1">
      <c r="A25" s="85"/>
      <c r="B25" s="504" t="s">
        <v>540</v>
      </c>
      <c r="C25" s="357"/>
    </row>
    <row r="26" spans="1:3" ht="12.75" customHeight="1">
      <c r="A26" s="85"/>
      <c r="B26" s="310" t="s">
        <v>542</v>
      </c>
      <c r="C26" s="357"/>
    </row>
    <row r="27" spans="1:3" ht="12.75" customHeight="1" thickBot="1">
      <c r="A27" s="3"/>
      <c r="B27" s="90" t="s">
        <v>541</v>
      </c>
      <c r="C27" s="283"/>
    </row>
    <row r="28" spans="1:3" ht="12.75" customHeight="1" thickBot="1">
      <c r="A28" s="3"/>
      <c r="B28" s="228" t="s">
        <v>249</v>
      </c>
      <c r="C28" s="352">
        <f>SUM(C24:C27)</f>
        <v>5306055</v>
      </c>
    </row>
    <row r="29" spans="1:3" ht="12.75" customHeight="1">
      <c r="A29" s="3"/>
      <c r="B29" s="81" t="s">
        <v>14</v>
      </c>
      <c r="C29" s="357"/>
    </row>
    <row r="30" spans="1:3" ht="12.75" customHeight="1">
      <c r="A30" s="83"/>
      <c r="B30" s="84" t="s">
        <v>310</v>
      </c>
      <c r="C30" s="283">
        <v>3146081</v>
      </c>
    </row>
    <row r="31" spans="1:3" ht="12.75" customHeight="1">
      <c r="A31" s="83"/>
      <c r="B31" s="63" t="s">
        <v>12</v>
      </c>
      <c r="C31" s="283">
        <v>824074</v>
      </c>
    </row>
    <row r="32" spans="1:3" ht="12.75" customHeight="1">
      <c r="A32" s="83"/>
      <c r="B32" s="63" t="s">
        <v>13</v>
      </c>
      <c r="C32" s="283">
        <v>1333300</v>
      </c>
    </row>
    <row r="33" spans="1:3" ht="12.75" customHeight="1">
      <c r="A33" s="88"/>
      <c r="B33" s="89" t="s">
        <v>208</v>
      </c>
      <c r="C33" s="284"/>
    </row>
    <row r="34" spans="1:3" ht="12.75" customHeight="1">
      <c r="A34" s="88"/>
      <c r="B34" s="89" t="s">
        <v>207</v>
      </c>
      <c r="C34" s="284"/>
    </row>
    <row r="35" spans="1:3" ht="12.75" customHeight="1">
      <c r="A35" s="88"/>
      <c r="B35" s="63" t="s">
        <v>544</v>
      </c>
      <c r="C35" s="356"/>
    </row>
    <row r="36" spans="1:3" ht="12.75" customHeight="1">
      <c r="A36" s="83"/>
      <c r="B36" s="63" t="s">
        <v>192</v>
      </c>
      <c r="C36" s="283">
        <v>1600</v>
      </c>
    </row>
    <row r="37" spans="1:3" ht="12.75" customHeight="1">
      <c r="A37" s="83"/>
      <c r="B37" s="81" t="s">
        <v>15</v>
      </c>
      <c r="C37" s="505">
        <f>SUM(C30:C36)</f>
        <v>5305055</v>
      </c>
    </row>
    <row r="38" spans="1:3" ht="12.75" customHeight="1">
      <c r="A38" s="83"/>
      <c r="B38" s="81" t="s">
        <v>16</v>
      </c>
      <c r="C38" s="283"/>
    </row>
    <row r="39" spans="1:3" ht="12.75" customHeight="1">
      <c r="A39" s="83"/>
      <c r="B39" s="63" t="s">
        <v>17</v>
      </c>
      <c r="C39" s="283"/>
    </row>
    <row r="40" spans="1:3" ht="12.75" customHeight="1">
      <c r="A40" s="83"/>
      <c r="B40" s="63" t="s">
        <v>18</v>
      </c>
      <c r="C40" s="283"/>
    </row>
    <row r="41" spans="1:3" ht="12.75" customHeight="1">
      <c r="A41" s="83"/>
      <c r="B41" s="63" t="s">
        <v>19</v>
      </c>
      <c r="C41" s="283">
        <v>1000</v>
      </c>
    </row>
    <row r="42" spans="1:3" ht="12.75" customHeight="1" thickBot="1">
      <c r="A42" s="83"/>
      <c r="B42" s="81" t="s">
        <v>22</v>
      </c>
      <c r="C42" s="505">
        <f>SUM(C41)</f>
        <v>1000</v>
      </c>
    </row>
    <row r="43" spans="1:3" ht="12.75" customHeight="1" thickBot="1">
      <c r="A43" s="83"/>
      <c r="B43" s="86" t="s">
        <v>333</v>
      </c>
      <c r="C43" s="352">
        <f>SUM(C37+C42)</f>
        <v>5306055</v>
      </c>
    </row>
    <row r="44" spans="1:3" ht="12.75" customHeight="1" thickBot="1">
      <c r="A44" s="83"/>
      <c r="B44" s="530" t="s">
        <v>543</v>
      </c>
      <c r="C44" s="354"/>
    </row>
    <row r="45" spans="1:3" ht="12.75" customHeight="1" thickBot="1">
      <c r="A45" s="3"/>
      <c r="B45" s="90" t="s">
        <v>193</v>
      </c>
      <c r="C45" s="355"/>
    </row>
    <row r="46" spans="1:3" ht="12.75" customHeight="1" thickBot="1">
      <c r="A46" s="56"/>
      <c r="B46" s="228" t="s">
        <v>249</v>
      </c>
      <c r="C46" s="352">
        <f>SUM(C43:C45)</f>
        <v>5306055</v>
      </c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31496062992125984" footer="0.5118110236220472"/>
  <pageSetup firstPageNumber="10" useFirstPageNumber="1" horizontalDpi="600" verticalDpi="600" orientation="portrait" paperSize="9" scale="70" r:id="rId2"/>
  <headerFooter alignWithMargins="0">
    <oddFooter>&amp;C&amp;P. oldal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2"/>
  <sheetViews>
    <sheetView showZeros="0" workbookViewId="0" topLeftCell="A40">
      <selection activeCell="B62" sqref="B62"/>
    </sheetView>
  </sheetViews>
  <sheetFormatPr defaultColWidth="9.00390625" defaultRowHeight="12.75"/>
  <cols>
    <col min="1" max="1" width="6.875" style="97" customWidth="1"/>
    <col min="2" max="2" width="50.125" style="98" customWidth="1"/>
    <col min="3" max="3" width="13.75390625" style="98" customWidth="1"/>
    <col min="4" max="4" width="7.875" style="98" customWidth="1"/>
    <col min="5" max="16384" width="9.125" style="98" customWidth="1"/>
  </cols>
  <sheetData>
    <row r="1" spans="1:3" ht="12">
      <c r="A1" s="581" t="s">
        <v>643</v>
      </c>
      <c r="B1" s="582"/>
      <c r="C1" s="582"/>
    </row>
    <row r="2" spans="1:3" ht="12.75">
      <c r="A2" s="581" t="s">
        <v>644</v>
      </c>
      <c r="B2" s="582"/>
      <c r="C2" s="582"/>
    </row>
    <row r="3" spans="1:3" s="1" customFormat="1" ht="11.25" customHeight="1">
      <c r="A3" s="120"/>
      <c r="B3" s="120"/>
      <c r="C3" s="326"/>
    </row>
    <row r="4" ht="11.25" customHeight="1">
      <c r="C4" s="227" t="s">
        <v>258</v>
      </c>
    </row>
    <row r="5" spans="1:3" s="96" customFormat="1" ht="11.25" customHeight="1">
      <c r="A5" s="14"/>
      <c r="B5" s="121"/>
      <c r="C5" s="258" t="s">
        <v>94</v>
      </c>
    </row>
    <row r="6" spans="1:3" s="96" customFormat="1" ht="12">
      <c r="A6" s="116" t="s">
        <v>320</v>
      </c>
      <c r="B6" s="122" t="s">
        <v>347</v>
      </c>
      <c r="C6" s="15" t="s">
        <v>95</v>
      </c>
    </row>
    <row r="7" spans="1:3" s="96" customFormat="1" ht="12.75" thickBot="1">
      <c r="A7" s="110"/>
      <c r="B7" s="123"/>
      <c r="C7" s="80"/>
    </row>
    <row r="8" spans="1:3" s="96" customFormat="1" ht="12" customHeight="1">
      <c r="A8" s="125" t="s">
        <v>196</v>
      </c>
      <c r="B8" s="161" t="s">
        <v>197</v>
      </c>
      <c r="C8" s="18" t="s">
        <v>198</v>
      </c>
    </row>
    <row r="9" spans="1:3" ht="12" customHeight="1">
      <c r="A9" s="14">
        <v>3010</v>
      </c>
      <c r="B9" s="126" t="s">
        <v>58</v>
      </c>
      <c r="C9" s="119">
        <f>SUM(C18+C27)</f>
        <v>23012</v>
      </c>
    </row>
    <row r="10" spans="1:3" ht="12" customHeight="1">
      <c r="A10" s="15">
        <v>3011</v>
      </c>
      <c r="B10" s="106" t="s">
        <v>59</v>
      </c>
      <c r="C10" s="119"/>
    </row>
    <row r="11" spans="1:3" ht="12" customHeight="1">
      <c r="A11" s="100"/>
      <c r="B11" s="101" t="s">
        <v>60</v>
      </c>
      <c r="C11" s="107">
        <v>2830</v>
      </c>
    </row>
    <row r="12" spans="1:3" ht="12" customHeight="1">
      <c r="A12" s="100"/>
      <c r="B12" s="7" t="s">
        <v>372</v>
      </c>
      <c r="C12" s="107">
        <v>703</v>
      </c>
    </row>
    <row r="13" spans="1:3" ht="12" customHeight="1">
      <c r="A13" s="114"/>
      <c r="B13" s="115" t="s">
        <v>331</v>
      </c>
      <c r="C13" s="107">
        <v>5000</v>
      </c>
    </row>
    <row r="14" spans="1:3" ht="12" customHeight="1">
      <c r="A14" s="100"/>
      <c r="B14" s="10" t="s">
        <v>350</v>
      </c>
      <c r="C14" s="107"/>
    </row>
    <row r="15" spans="1:3" ht="12" customHeight="1">
      <c r="A15" s="100"/>
      <c r="B15" s="10" t="s">
        <v>77</v>
      </c>
      <c r="C15" s="107"/>
    </row>
    <row r="16" spans="1:3" ht="12" customHeight="1">
      <c r="A16" s="114"/>
      <c r="B16" s="84" t="s">
        <v>332</v>
      </c>
      <c r="C16" s="107">
        <v>2000</v>
      </c>
    </row>
    <row r="17" spans="1:3" ht="12" customHeight="1" thickBot="1">
      <c r="A17" s="100"/>
      <c r="B17" s="127" t="s">
        <v>219</v>
      </c>
      <c r="C17" s="108"/>
    </row>
    <row r="18" spans="1:3" ht="12" customHeight="1" thickBot="1">
      <c r="A18" s="110"/>
      <c r="B18" s="86" t="s">
        <v>313</v>
      </c>
      <c r="C18" s="112">
        <f>SUM(C11:C17)</f>
        <v>10533</v>
      </c>
    </row>
    <row r="19" spans="1:3" ht="12" customHeight="1">
      <c r="A19" s="116">
        <v>3012</v>
      </c>
      <c r="B19" s="132" t="s">
        <v>167</v>
      </c>
      <c r="C19" s="129"/>
    </row>
    <row r="20" spans="1:3" ht="12" customHeight="1">
      <c r="A20" s="15"/>
      <c r="B20" s="101" t="s">
        <v>60</v>
      </c>
      <c r="C20" s="209">
        <v>9947</v>
      </c>
    </row>
    <row r="21" spans="1:3" ht="12" customHeight="1">
      <c r="A21" s="15"/>
      <c r="B21" s="7" t="s">
        <v>372</v>
      </c>
      <c r="C21" s="209">
        <v>2532</v>
      </c>
    </row>
    <row r="22" spans="1:3" ht="12" customHeight="1">
      <c r="A22" s="116"/>
      <c r="B22" s="115" t="s">
        <v>331</v>
      </c>
      <c r="C22" s="209"/>
    </row>
    <row r="23" spans="1:3" ht="12" customHeight="1">
      <c r="A23" s="15"/>
      <c r="B23" s="10" t="s">
        <v>350</v>
      </c>
      <c r="C23" s="74"/>
    </row>
    <row r="24" spans="1:3" ht="12" customHeight="1">
      <c r="A24" s="15"/>
      <c r="B24" s="10" t="s">
        <v>77</v>
      </c>
      <c r="C24" s="74"/>
    </row>
    <row r="25" spans="1:3" ht="12" customHeight="1">
      <c r="A25" s="116"/>
      <c r="B25" s="84" t="s">
        <v>332</v>
      </c>
      <c r="C25" s="74"/>
    </row>
    <row r="26" spans="1:3" ht="12" customHeight="1" thickBot="1">
      <c r="A26" s="15"/>
      <c r="B26" s="127" t="s">
        <v>219</v>
      </c>
      <c r="C26" s="75"/>
    </row>
    <row r="27" spans="1:3" ht="12" customHeight="1" thickBot="1">
      <c r="A27" s="116"/>
      <c r="B27" s="86" t="s">
        <v>313</v>
      </c>
      <c r="C27" s="118">
        <f>SUM(C20:C26)</f>
        <v>12479</v>
      </c>
    </row>
    <row r="28" spans="1:3" s="96" customFormat="1" ht="12" customHeight="1">
      <c r="A28" s="137">
        <v>3020</v>
      </c>
      <c r="B28" s="128" t="s">
        <v>61</v>
      </c>
      <c r="C28" s="129">
        <f>SUM(C37+C61+C69+C45+C53+C77)</f>
        <v>2005232</v>
      </c>
    </row>
    <row r="29" spans="1:3" s="96" customFormat="1" ht="12" customHeight="1">
      <c r="A29" s="116">
        <v>3021</v>
      </c>
      <c r="B29" s="130" t="s">
        <v>62</v>
      </c>
      <c r="C29" s="119"/>
    </row>
    <row r="30" spans="1:3" ht="12" customHeight="1">
      <c r="A30" s="100"/>
      <c r="B30" s="101" t="s">
        <v>60</v>
      </c>
      <c r="C30" s="107">
        <v>1067844</v>
      </c>
    </row>
    <row r="31" spans="1:3" ht="12" customHeight="1">
      <c r="A31" s="100"/>
      <c r="B31" s="7" t="s">
        <v>372</v>
      </c>
      <c r="C31" s="107">
        <v>264870</v>
      </c>
    </row>
    <row r="32" spans="1:3" ht="12" customHeight="1">
      <c r="A32" s="114"/>
      <c r="B32" s="115" t="s">
        <v>331</v>
      </c>
      <c r="C32" s="107">
        <v>372000</v>
      </c>
    </row>
    <row r="33" spans="1:3" ht="12" customHeight="1">
      <c r="A33" s="100"/>
      <c r="B33" s="10" t="s">
        <v>350</v>
      </c>
      <c r="C33" s="107"/>
    </row>
    <row r="34" spans="1:3" ht="12" customHeight="1">
      <c r="A34" s="100"/>
      <c r="B34" s="10" t="s">
        <v>77</v>
      </c>
      <c r="C34" s="107"/>
    </row>
    <row r="35" spans="1:3" ht="12" customHeight="1">
      <c r="A35" s="114"/>
      <c r="B35" s="84" t="s">
        <v>332</v>
      </c>
      <c r="C35" s="102">
        <v>8000</v>
      </c>
    </row>
    <row r="36" spans="1:3" ht="12" customHeight="1" thickBot="1">
      <c r="A36" s="100"/>
      <c r="B36" s="127" t="s">
        <v>218</v>
      </c>
      <c r="C36" s="108">
        <v>25000</v>
      </c>
    </row>
    <row r="37" spans="1:3" ht="12" customHeight="1" thickBot="1">
      <c r="A37" s="110"/>
      <c r="B37" s="86" t="s">
        <v>313</v>
      </c>
      <c r="C37" s="112">
        <f>SUM(C30:C36)</f>
        <v>1737714</v>
      </c>
    </row>
    <row r="38" spans="1:3" ht="12" customHeight="1">
      <c r="A38" s="116">
        <v>3022</v>
      </c>
      <c r="B38" s="131" t="s">
        <v>63</v>
      </c>
      <c r="C38" s="119"/>
    </row>
    <row r="39" spans="1:3" ht="12" customHeight="1">
      <c r="A39" s="100"/>
      <c r="B39" s="101" t="s">
        <v>60</v>
      </c>
      <c r="C39" s="107">
        <v>44834</v>
      </c>
    </row>
    <row r="40" spans="1:3" ht="12" customHeight="1">
      <c r="A40" s="100"/>
      <c r="B40" s="7" t="s">
        <v>372</v>
      </c>
      <c r="C40" s="107">
        <v>12105</v>
      </c>
    </row>
    <row r="41" spans="1:3" ht="12" customHeight="1">
      <c r="A41" s="114"/>
      <c r="B41" s="115" t="s">
        <v>331</v>
      </c>
      <c r="C41" s="107">
        <v>1711</v>
      </c>
    </row>
    <row r="42" spans="1:3" ht="12" customHeight="1">
      <c r="A42" s="100"/>
      <c r="B42" s="10" t="s">
        <v>350</v>
      </c>
      <c r="C42" s="107"/>
    </row>
    <row r="43" spans="1:3" ht="12" customHeight="1">
      <c r="A43" s="100"/>
      <c r="B43" s="10" t="s">
        <v>77</v>
      </c>
      <c r="C43" s="107"/>
    </row>
    <row r="44" spans="1:3" ht="12" customHeight="1" thickBot="1">
      <c r="A44" s="114"/>
      <c r="B44" s="84" t="s">
        <v>332</v>
      </c>
      <c r="C44" s="102"/>
    </row>
    <row r="45" spans="1:3" ht="12.75" thickBot="1">
      <c r="A45" s="110"/>
      <c r="B45" s="86" t="s">
        <v>313</v>
      </c>
      <c r="C45" s="112">
        <f>SUM(C39:C44)</f>
        <v>58650</v>
      </c>
    </row>
    <row r="46" spans="1:3" ht="12">
      <c r="A46" s="305">
        <v>3023</v>
      </c>
      <c r="B46" s="128" t="s">
        <v>240</v>
      </c>
      <c r="C46" s="129"/>
    </row>
    <row r="47" spans="1:3" ht="12">
      <c r="A47" s="87"/>
      <c r="B47" s="101" t="s">
        <v>60</v>
      </c>
      <c r="C47" s="107"/>
    </row>
    <row r="48" spans="1:3" ht="12">
      <c r="A48" s="276"/>
      <c r="B48" s="7" t="s">
        <v>372</v>
      </c>
      <c r="C48" s="107"/>
    </row>
    <row r="49" spans="1:3" ht="12">
      <c r="A49" s="84"/>
      <c r="B49" s="115" t="s">
        <v>331</v>
      </c>
      <c r="C49" s="107">
        <v>27795</v>
      </c>
    </row>
    <row r="50" spans="1:3" ht="12">
      <c r="A50" s="63"/>
      <c r="B50" s="10" t="s">
        <v>350</v>
      </c>
      <c r="C50" s="107"/>
    </row>
    <row r="51" spans="1:3" ht="12">
      <c r="A51" s="63"/>
      <c r="B51" s="10" t="s">
        <v>77</v>
      </c>
      <c r="C51" s="107"/>
    </row>
    <row r="52" spans="1:3" ht="12.75" thickBot="1">
      <c r="A52" s="87"/>
      <c r="B52" s="104" t="s">
        <v>332</v>
      </c>
      <c r="C52" s="107"/>
    </row>
    <row r="53" spans="1:3" ht="12.75" thickBot="1">
      <c r="A53" s="228"/>
      <c r="B53" s="86" t="s">
        <v>313</v>
      </c>
      <c r="C53" s="112">
        <f>SUM(C47:C52)</f>
        <v>27795</v>
      </c>
    </row>
    <row r="54" spans="1:3" ht="12">
      <c r="A54" s="116">
        <v>3024</v>
      </c>
      <c r="B54" s="131" t="s">
        <v>64</v>
      </c>
      <c r="C54" s="119"/>
    </row>
    <row r="55" spans="1:3" ht="12" customHeight="1">
      <c r="A55" s="100"/>
      <c r="B55" s="101" t="s">
        <v>60</v>
      </c>
      <c r="C55" s="107"/>
    </row>
    <row r="56" spans="1:3" ht="12" customHeight="1">
      <c r="A56" s="100"/>
      <c r="B56" s="7" t="s">
        <v>372</v>
      </c>
      <c r="C56" s="107"/>
    </row>
    <row r="57" spans="1:3" ht="12" customHeight="1">
      <c r="A57" s="114"/>
      <c r="B57" s="115" t="s">
        <v>331</v>
      </c>
      <c r="C57" s="107">
        <v>10000</v>
      </c>
    </row>
    <row r="58" spans="1:3" ht="12" customHeight="1">
      <c r="A58" s="100"/>
      <c r="B58" s="10" t="s">
        <v>350</v>
      </c>
      <c r="C58" s="107"/>
    </row>
    <row r="59" spans="1:3" ht="12" customHeight="1">
      <c r="A59" s="100"/>
      <c r="B59" s="10" t="s">
        <v>77</v>
      </c>
      <c r="C59" s="107"/>
    </row>
    <row r="60" spans="1:3" ht="12" customHeight="1" thickBot="1">
      <c r="A60" s="114"/>
      <c r="B60" s="84" t="s">
        <v>332</v>
      </c>
      <c r="C60" s="102"/>
    </row>
    <row r="61" spans="1:3" ht="12" customHeight="1" thickBot="1">
      <c r="A61" s="110"/>
      <c r="B61" s="86" t="s">
        <v>313</v>
      </c>
      <c r="C61" s="112">
        <f>SUM(C55:C60)</f>
        <v>10000</v>
      </c>
    </row>
    <row r="62" spans="1:3" ht="12" customHeight="1">
      <c r="A62" s="116">
        <v>3025</v>
      </c>
      <c r="B62" s="133" t="s">
        <v>65</v>
      </c>
      <c r="C62" s="119"/>
    </row>
    <row r="63" spans="1:3" ht="12" customHeight="1">
      <c r="A63" s="114"/>
      <c r="B63" s="101" t="s">
        <v>60</v>
      </c>
      <c r="C63" s="107">
        <v>1939</v>
      </c>
    </row>
    <row r="64" spans="1:3" ht="12" customHeight="1">
      <c r="A64" s="114"/>
      <c r="B64" s="7" t="s">
        <v>372</v>
      </c>
      <c r="C64" s="107">
        <v>550</v>
      </c>
    </row>
    <row r="65" spans="1:3" ht="12" customHeight="1">
      <c r="A65" s="114"/>
      <c r="B65" s="115" t="s">
        <v>331</v>
      </c>
      <c r="C65" s="107">
        <v>2584</v>
      </c>
    </row>
    <row r="66" spans="1:3" ht="12" customHeight="1">
      <c r="A66" s="114"/>
      <c r="B66" s="10" t="s">
        <v>350</v>
      </c>
      <c r="C66" s="74"/>
    </row>
    <row r="67" spans="1:3" ht="12" customHeight="1">
      <c r="A67" s="114"/>
      <c r="B67" s="10" t="s">
        <v>77</v>
      </c>
      <c r="C67" s="134"/>
    </row>
    <row r="68" spans="1:3" ht="12" customHeight="1" thickBot="1">
      <c r="A68" s="114"/>
      <c r="B68" s="104" t="s">
        <v>332</v>
      </c>
      <c r="C68" s="201"/>
    </row>
    <row r="69" spans="1:3" ht="12" customHeight="1" thickBot="1">
      <c r="A69" s="110"/>
      <c r="B69" s="86" t="s">
        <v>313</v>
      </c>
      <c r="C69" s="112">
        <f>SUM(C62:C68)</f>
        <v>5073</v>
      </c>
    </row>
    <row r="70" spans="1:3" ht="12" customHeight="1">
      <c r="A70" s="99">
        <v>3201</v>
      </c>
      <c r="B70" s="132" t="s">
        <v>363</v>
      </c>
      <c r="C70" s="119"/>
    </row>
    <row r="71" spans="1:3" ht="12" customHeight="1">
      <c r="A71" s="15"/>
      <c r="B71" s="101" t="s">
        <v>60</v>
      </c>
      <c r="C71" s="107"/>
    </row>
    <row r="72" spans="1:3" ht="12" customHeight="1">
      <c r="A72" s="15"/>
      <c r="B72" s="7" t="s">
        <v>372</v>
      </c>
      <c r="C72" s="107"/>
    </row>
    <row r="73" spans="1:3" ht="12" customHeight="1">
      <c r="A73" s="15"/>
      <c r="B73" s="115" t="s">
        <v>331</v>
      </c>
      <c r="C73" s="107">
        <v>90758</v>
      </c>
    </row>
    <row r="74" spans="1:3" ht="12" customHeight="1">
      <c r="A74" s="15"/>
      <c r="B74" s="10" t="s">
        <v>350</v>
      </c>
      <c r="C74" s="74"/>
    </row>
    <row r="75" spans="1:3" ht="12" customHeight="1">
      <c r="A75" s="15"/>
      <c r="B75" s="10" t="s">
        <v>77</v>
      </c>
      <c r="C75" s="134"/>
    </row>
    <row r="76" spans="1:3" ht="12" customHeight="1" thickBot="1">
      <c r="A76" s="15"/>
      <c r="B76" s="104" t="s">
        <v>332</v>
      </c>
      <c r="C76" s="201">
        <v>75242</v>
      </c>
    </row>
    <row r="77" spans="1:3" ht="12" customHeight="1" thickBot="1">
      <c r="A77" s="80"/>
      <c r="B77" s="86" t="s">
        <v>313</v>
      </c>
      <c r="C77" s="112">
        <f>SUM(C70:C76)</f>
        <v>166000</v>
      </c>
    </row>
    <row r="78" spans="1:3" ht="12" customHeight="1">
      <c r="A78" s="116">
        <v>3040</v>
      </c>
      <c r="B78" s="138" t="s">
        <v>67</v>
      </c>
      <c r="C78" s="107"/>
    </row>
    <row r="79" spans="1:3" ht="12" customHeight="1">
      <c r="A79" s="116"/>
      <c r="B79" s="267" t="s">
        <v>14</v>
      </c>
      <c r="C79" s="107"/>
    </row>
    <row r="80" spans="1:3" ht="12" customHeight="1">
      <c r="A80" s="100"/>
      <c r="B80" s="101" t="s">
        <v>60</v>
      </c>
      <c r="C80" s="107">
        <f>SUM(C63+C55+C39+C30+C11+C20)</f>
        <v>1127394</v>
      </c>
    </row>
    <row r="81" spans="1:3" ht="12" customHeight="1">
      <c r="A81" s="100"/>
      <c r="B81" s="7" t="s">
        <v>372</v>
      </c>
      <c r="C81" s="107">
        <f>SUM(C64+C56+C40+C31+C12+C21)</f>
        <v>280760</v>
      </c>
    </row>
    <row r="82" spans="1:3" ht="12" customHeight="1">
      <c r="A82" s="114"/>
      <c r="B82" s="10" t="s">
        <v>364</v>
      </c>
      <c r="C82" s="107">
        <f>SUM(C65+C57+C41+C32+C13+C22+C49+C73)</f>
        <v>509848</v>
      </c>
    </row>
    <row r="83" spans="1:3" ht="12" customHeight="1">
      <c r="A83" s="100"/>
      <c r="B83" s="10" t="s">
        <v>350</v>
      </c>
      <c r="C83" s="107">
        <f>SUM(C66+C58+C42+C14+C23)</f>
        <v>0</v>
      </c>
    </row>
    <row r="84" spans="1:3" ht="12" customHeight="1">
      <c r="A84" s="100"/>
      <c r="B84" s="10" t="s">
        <v>77</v>
      </c>
      <c r="C84" s="107">
        <f>SUM(C67+C59+C43+C33+C15+C24)</f>
        <v>0</v>
      </c>
    </row>
    <row r="85" spans="1:3" ht="12" customHeight="1">
      <c r="A85" s="100"/>
      <c r="B85" s="216" t="s">
        <v>15</v>
      </c>
      <c r="C85" s="371">
        <f>SUM(C80:C84)</f>
        <v>1918002</v>
      </c>
    </row>
    <row r="86" spans="1:3" ht="12" customHeight="1">
      <c r="A86" s="100"/>
      <c r="B86" s="369" t="s">
        <v>16</v>
      </c>
      <c r="C86" s="107"/>
    </row>
    <row r="87" spans="1:3" ht="12" customHeight="1">
      <c r="A87" s="100"/>
      <c r="B87" s="10" t="s">
        <v>17</v>
      </c>
      <c r="C87" s="107"/>
    </row>
    <row r="88" spans="1:3" ht="12" customHeight="1">
      <c r="A88" s="100"/>
      <c r="B88" s="10" t="s">
        <v>18</v>
      </c>
      <c r="C88" s="107">
        <f>SUM(C35+C16+C76)</f>
        <v>85242</v>
      </c>
    </row>
    <row r="89" spans="1:3" ht="12" customHeight="1">
      <c r="A89" s="100"/>
      <c r="B89" s="10" t="s">
        <v>19</v>
      </c>
      <c r="C89" s="107"/>
    </row>
    <row r="90" spans="1:3" ht="12" customHeight="1">
      <c r="A90" s="100"/>
      <c r="B90" s="216" t="s">
        <v>22</v>
      </c>
      <c r="C90" s="371">
        <f>SUM(C88:C89)</f>
        <v>85242</v>
      </c>
    </row>
    <row r="91" spans="1:3" ht="12" customHeight="1" thickBot="1">
      <c r="A91" s="100"/>
      <c r="B91" s="370" t="s">
        <v>219</v>
      </c>
      <c r="C91" s="371">
        <f>SUM(C36)</f>
        <v>25000</v>
      </c>
    </row>
    <row r="92" spans="1:3" ht="12" customHeight="1" thickBot="1">
      <c r="A92" s="110"/>
      <c r="B92" s="86" t="s">
        <v>313</v>
      </c>
      <c r="C92" s="112">
        <f>SUM(C85+C90+C91)</f>
        <v>2028244</v>
      </c>
    </row>
  </sheetData>
  <mergeCells count="2">
    <mergeCell ref="A1:C1"/>
    <mergeCell ref="A2:C2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11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4"/>
  <sheetViews>
    <sheetView workbookViewId="0" topLeftCell="A13">
      <selection activeCell="C15" sqref="C15"/>
    </sheetView>
  </sheetViews>
  <sheetFormatPr defaultColWidth="9.00390625" defaultRowHeight="12.75"/>
  <cols>
    <col min="1" max="1" width="9.125" style="327" customWidth="1"/>
    <col min="2" max="2" width="50.75390625" style="327" customWidth="1"/>
    <col min="3" max="3" width="12.125" style="327" customWidth="1"/>
    <col min="4" max="16384" width="9.125" style="327" customWidth="1"/>
  </cols>
  <sheetData>
    <row r="2" spans="2:3" ht="15">
      <c r="B2" s="585" t="s">
        <v>641</v>
      </c>
      <c r="C2" s="586"/>
    </row>
    <row r="3" spans="2:3" ht="12.75">
      <c r="B3" s="583" t="s">
        <v>301</v>
      </c>
      <c r="C3" s="584"/>
    </row>
    <row r="4" spans="2:3" ht="12.75">
      <c r="B4" s="328"/>
      <c r="C4" s="329"/>
    </row>
    <row r="5" spans="2:3" ht="12.75">
      <c r="B5" s="328"/>
      <c r="C5" s="329"/>
    </row>
    <row r="6" spans="2:3" ht="12.75">
      <c r="B6" s="328"/>
      <c r="C6" s="329"/>
    </row>
    <row r="7" ht="12.75">
      <c r="C7" s="379" t="s">
        <v>258</v>
      </c>
    </row>
    <row r="8" spans="1:3" ht="12.75">
      <c r="A8" s="343"/>
      <c r="B8" s="330" t="s">
        <v>194</v>
      </c>
      <c r="C8" s="331" t="s">
        <v>94</v>
      </c>
    </row>
    <row r="9" spans="1:3" ht="12.75">
      <c r="A9" s="336"/>
      <c r="B9" s="332" t="s">
        <v>321</v>
      </c>
      <c r="C9" s="333" t="s">
        <v>95</v>
      </c>
    </row>
    <row r="10" spans="1:3" ht="13.5" thickBot="1">
      <c r="A10" s="344"/>
      <c r="B10" s="334"/>
      <c r="C10" s="335"/>
    </row>
    <row r="11" spans="1:3" ht="13.5" thickBot="1">
      <c r="A11" s="346" t="s">
        <v>195</v>
      </c>
      <c r="B11" s="334" t="s">
        <v>196</v>
      </c>
      <c r="C11" s="335" t="s">
        <v>197</v>
      </c>
    </row>
    <row r="12" spans="1:3" ht="15" customHeight="1">
      <c r="A12" s="345">
        <v>3030</v>
      </c>
      <c r="B12" s="347" t="s">
        <v>302</v>
      </c>
      <c r="C12" s="333"/>
    </row>
    <row r="13" spans="1:3" ht="15" customHeight="1">
      <c r="A13" s="345"/>
      <c r="B13" s="347" t="s">
        <v>399</v>
      </c>
      <c r="C13" s="333"/>
    </row>
    <row r="14" spans="1:3" ht="15" customHeight="1">
      <c r="A14" s="345"/>
      <c r="B14" s="514" t="s">
        <v>552</v>
      </c>
      <c r="C14" s="515">
        <v>226527</v>
      </c>
    </row>
    <row r="15" spans="1:3" ht="15" customHeight="1">
      <c r="A15" s="516"/>
      <c r="B15" s="517" t="s">
        <v>553</v>
      </c>
      <c r="C15" s="518">
        <f>SUM(C14)</f>
        <v>226527</v>
      </c>
    </row>
    <row r="16" spans="1:3" ht="15" customHeight="1">
      <c r="A16" s="345"/>
      <c r="B16" s="358" t="s">
        <v>14</v>
      </c>
      <c r="C16" s="333"/>
    </row>
    <row r="17" spans="1:3" ht="12.75">
      <c r="A17" s="336"/>
      <c r="B17" s="341" t="s">
        <v>330</v>
      </c>
      <c r="C17" s="372">
        <v>142952</v>
      </c>
    </row>
    <row r="18" spans="1:3" ht="12.75">
      <c r="A18" s="336"/>
      <c r="B18" s="63" t="s">
        <v>43</v>
      </c>
      <c r="C18" s="372">
        <v>39849</v>
      </c>
    </row>
    <row r="19" spans="1:3" ht="12.75">
      <c r="A19" s="336"/>
      <c r="B19" s="63" t="s">
        <v>364</v>
      </c>
      <c r="C19" s="372">
        <v>23726</v>
      </c>
    </row>
    <row r="20" spans="1:3" ht="12.75">
      <c r="A20" s="336"/>
      <c r="B20" s="342" t="s">
        <v>350</v>
      </c>
      <c r="C20" s="372"/>
    </row>
    <row r="21" spans="1:3" ht="12.75">
      <c r="A21" s="336"/>
      <c r="B21" s="342" t="s">
        <v>303</v>
      </c>
      <c r="C21" s="372"/>
    </row>
    <row r="22" spans="1:3" ht="12.75">
      <c r="A22" s="336"/>
      <c r="B22" s="342" t="s">
        <v>77</v>
      </c>
      <c r="C22" s="372"/>
    </row>
    <row r="23" spans="1:3" ht="12.75">
      <c r="A23" s="374"/>
      <c r="B23" s="215" t="s">
        <v>15</v>
      </c>
      <c r="C23" s="375">
        <f>SUM(C17:C22)</f>
        <v>206527</v>
      </c>
    </row>
    <row r="24" spans="1:3" ht="12.75">
      <c r="A24" s="343"/>
      <c r="B24" s="380" t="s">
        <v>16</v>
      </c>
      <c r="C24" s="381"/>
    </row>
    <row r="25" spans="1:3" ht="12.75">
      <c r="A25" s="336"/>
      <c r="B25" s="63" t="s">
        <v>17</v>
      </c>
      <c r="C25" s="372"/>
    </row>
    <row r="26" spans="1:3" ht="12.75">
      <c r="A26" s="336"/>
      <c r="B26" s="63" t="s">
        <v>18</v>
      </c>
      <c r="C26" s="372">
        <v>20000</v>
      </c>
    </row>
    <row r="27" spans="1:3" ht="12.75">
      <c r="A27" s="344"/>
      <c r="B27" s="10" t="s">
        <v>19</v>
      </c>
      <c r="C27" s="376"/>
    </row>
    <row r="28" spans="1:3" ht="12.75">
      <c r="A28" s="374"/>
      <c r="B28" s="215" t="s">
        <v>22</v>
      </c>
      <c r="C28" s="375">
        <f>SUM(C26:C27)</f>
        <v>20000</v>
      </c>
    </row>
    <row r="29" spans="1:3" ht="12.75">
      <c r="A29" s="374"/>
      <c r="B29" s="215" t="s">
        <v>20</v>
      </c>
      <c r="C29" s="377"/>
    </row>
    <row r="30" spans="1:3" ht="12.75">
      <c r="A30" s="374"/>
      <c r="B30" s="369" t="s">
        <v>24</v>
      </c>
      <c r="C30" s="377"/>
    </row>
    <row r="31" spans="1:3" ht="13.5" thickBot="1">
      <c r="A31" s="337"/>
      <c r="B31" s="216" t="s">
        <v>23</v>
      </c>
      <c r="C31" s="373"/>
    </row>
    <row r="32" spans="1:3" ht="13.5" thickBot="1">
      <c r="A32" s="339"/>
      <c r="B32" s="338" t="s">
        <v>29</v>
      </c>
      <c r="C32" s="351">
        <f>SUM(C23+C28+C29+C31)</f>
        <v>226527</v>
      </c>
    </row>
    <row r="33" spans="1:3" ht="13.5" thickBot="1">
      <c r="A33" s="339"/>
      <c r="B33" s="9" t="s">
        <v>193</v>
      </c>
      <c r="C33" s="350"/>
    </row>
    <row r="34" spans="1:3" ht="13.5" thickBot="1">
      <c r="A34" s="339"/>
      <c r="B34" s="340" t="s">
        <v>46</v>
      </c>
      <c r="C34" s="378">
        <f>SUM(C32)</f>
        <v>226527</v>
      </c>
    </row>
  </sheetData>
  <mergeCells count="2">
    <mergeCell ref="B3:C3"/>
    <mergeCell ref="B2:C2"/>
  </mergeCells>
  <printOptions/>
  <pageMargins left="0.75" right="0.75" top="1" bottom="1" header="0.5" footer="0.5"/>
  <pageSetup firstPageNumber="14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4"/>
  <sheetViews>
    <sheetView showZeros="0" zoomScaleSheetLayoutView="100" workbookViewId="0" topLeftCell="A24">
      <selection activeCell="B38" sqref="B38"/>
    </sheetView>
  </sheetViews>
  <sheetFormatPr defaultColWidth="9.00390625" defaultRowHeight="12.75"/>
  <cols>
    <col min="1" max="1" width="6.125" style="77" customWidth="1"/>
    <col min="2" max="2" width="50.875" style="98" customWidth="1"/>
    <col min="3" max="3" width="14.625" style="144" customWidth="1"/>
    <col min="4" max="4" width="39.75390625" style="144" customWidth="1"/>
    <col min="5" max="6" width="7.25390625" style="144" customWidth="1"/>
    <col min="7" max="16384" width="9.125" style="98" customWidth="1"/>
  </cols>
  <sheetData>
    <row r="1" spans="1:6" ht="12.75">
      <c r="A1" s="549" t="s">
        <v>642</v>
      </c>
      <c r="B1" s="567"/>
      <c r="C1" s="567"/>
      <c r="D1" s="567"/>
      <c r="E1" s="567"/>
      <c r="F1" s="173"/>
    </row>
    <row r="2" spans="1:6" ht="12.75">
      <c r="A2" s="587" t="s">
        <v>6</v>
      </c>
      <c r="B2" s="588"/>
      <c r="C2" s="588"/>
      <c r="D2" s="588"/>
      <c r="E2" s="588"/>
      <c r="F2" s="185"/>
    </row>
    <row r="3" spans="1:6" ht="12.75">
      <c r="A3" s="185"/>
      <c r="B3" s="185"/>
      <c r="C3" s="185"/>
      <c r="D3" s="185"/>
      <c r="E3" s="185"/>
      <c r="F3" s="185"/>
    </row>
    <row r="4" spans="3:13" ht="12">
      <c r="C4" s="182"/>
      <c r="D4" s="260" t="s">
        <v>258</v>
      </c>
      <c r="E4" s="182"/>
      <c r="F4" s="182"/>
      <c r="G4" s="78"/>
      <c r="H4" s="78"/>
      <c r="I4" s="78"/>
      <c r="J4" s="78"/>
      <c r="K4" s="78"/>
      <c r="L4" s="78"/>
      <c r="M4" s="78"/>
    </row>
    <row r="5" spans="1:4" s="96" customFormat="1" ht="12">
      <c r="A5" s="14"/>
      <c r="B5" s="121"/>
      <c r="C5" s="258" t="s">
        <v>94</v>
      </c>
      <c r="D5" s="3" t="s">
        <v>156</v>
      </c>
    </row>
    <row r="6" spans="1:4" s="96" customFormat="1" ht="12">
      <c r="A6" s="116" t="s">
        <v>320</v>
      </c>
      <c r="B6" s="122" t="s">
        <v>347</v>
      </c>
      <c r="C6" s="15" t="s">
        <v>95</v>
      </c>
      <c r="D6" s="15" t="s">
        <v>157</v>
      </c>
    </row>
    <row r="7" spans="1:4" s="96" customFormat="1" ht="12.75" thickBot="1">
      <c r="A7" s="116"/>
      <c r="B7" s="123"/>
      <c r="C7" s="80"/>
      <c r="D7" s="80"/>
    </row>
    <row r="8" spans="1:4" s="96" customFormat="1" ht="12">
      <c r="A8" s="125" t="s">
        <v>195</v>
      </c>
      <c r="B8" s="57" t="s">
        <v>196</v>
      </c>
      <c r="C8" s="18" t="s">
        <v>197</v>
      </c>
      <c r="D8" s="57" t="s">
        <v>198</v>
      </c>
    </row>
    <row r="9" spans="1:5" s="96" customFormat="1" ht="12" customHeight="1">
      <c r="A9" s="116">
        <v>3050</v>
      </c>
      <c r="B9" s="272" t="s">
        <v>370</v>
      </c>
      <c r="C9" s="273">
        <f>SUM(C17)</f>
        <v>120000</v>
      </c>
      <c r="D9" s="4"/>
      <c r="E9" s="270"/>
    </row>
    <row r="10" spans="1:4" s="96" customFormat="1" ht="12" customHeight="1">
      <c r="A10" s="116">
        <v>3051</v>
      </c>
      <c r="B10" s="140" t="s">
        <v>73</v>
      </c>
      <c r="C10" s="119"/>
      <c r="D10" s="5"/>
    </row>
    <row r="11" spans="1:6" ht="12" customHeight="1">
      <c r="A11" s="114"/>
      <c r="B11" s="101" t="s">
        <v>60</v>
      </c>
      <c r="C11" s="107"/>
      <c r="D11" s="237"/>
      <c r="E11" s="98"/>
      <c r="F11" s="98"/>
    </row>
    <row r="12" spans="1:6" ht="12" customHeight="1">
      <c r="A12" s="114"/>
      <c r="B12" s="7" t="s">
        <v>372</v>
      </c>
      <c r="C12" s="107"/>
      <c r="D12" s="237"/>
      <c r="E12" s="98"/>
      <c r="F12" s="98"/>
    </row>
    <row r="13" spans="1:6" ht="12" customHeight="1">
      <c r="A13" s="114"/>
      <c r="B13" s="115" t="s">
        <v>331</v>
      </c>
      <c r="C13" s="107">
        <v>120000</v>
      </c>
      <c r="D13" s="237"/>
      <c r="E13" s="98"/>
      <c r="F13" s="98"/>
    </row>
    <row r="14" spans="1:6" ht="12" customHeight="1">
      <c r="A14" s="114"/>
      <c r="B14" s="10" t="s">
        <v>350</v>
      </c>
      <c r="C14" s="107"/>
      <c r="D14" s="237"/>
      <c r="E14" s="98"/>
      <c r="F14" s="98"/>
    </row>
    <row r="15" spans="1:6" ht="12" customHeight="1">
      <c r="A15" s="114"/>
      <c r="B15" s="10" t="s">
        <v>77</v>
      </c>
      <c r="C15" s="107"/>
      <c r="D15" s="237"/>
      <c r="E15" s="98"/>
      <c r="F15" s="98"/>
    </row>
    <row r="16" spans="1:6" ht="12" customHeight="1" thickBot="1">
      <c r="A16" s="114"/>
      <c r="B16" s="104" t="s">
        <v>332</v>
      </c>
      <c r="C16" s="107"/>
      <c r="D16" s="237"/>
      <c r="E16" s="98"/>
      <c r="F16" s="98"/>
    </row>
    <row r="17" spans="1:6" ht="13.5" customHeight="1" thickBot="1">
      <c r="A17" s="110"/>
      <c r="B17" s="86" t="s">
        <v>313</v>
      </c>
      <c r="C17" s="112">
        <f>SUM(C11:C16)</f>
        <v>120000</v>
      </c>
      <c r="D17" s="238"/>
      <c r="E17" s="98"/>
      <c r="F17" s="98"/>
    </row>
    <row r="18" spans="1:6" ht="12">
      <c r="A18" s="116">
        <v>3060</v>
      </c>
      <c r="B18" s="138" t="s">
        <v>78</v>
      </c>
      <c r="C18" s="129">
        <f>SUM(C26)</f>
        <v>58105</v>
      </c>
      <c r="D18" s="57"/>
      <c r="E18" s="98"/>
      <c r="F18" s="98"/>
    </row>
    <row r="19" spans="1:6" ht="12" customHeight="1">
      <c r="A19" s="116">
        <v>3061</v>
      </c>
      <c r="B19" s="140" t="s">
        <v>80</v>
      </c>
      <c r="C19" s="119"/>
      <c r="D19" s="237"/>
      <c r="E19" s="98"/>
      <c r="F19" s="98"/>
    </row>
    <row r="20" spans="1:6" ht="12" customHeight="1">
      <c r="A20" s="114"/>
      <c r="B20" s="101" t="s">
        <v>60</v>
      </c>
      <c r="C20" s="107"/>
      <c r="D20" s="237"/>
      <c r="E20" s="98"/>
      <c r="F20" s="98"/>
    </row>
    <row r="21" spans="1:6" ht="12" customHeight="1">
      <c r="A21" s="114"/>
      <c r="B21" s="7" t="s">
        <v>372</v>
      </c>
      <c r="C21" s="107"/>
      <c r="D21" s="237"/>
      <c r="E21" s="98"/>
      <c r="F21" s="98"/>
    </row>
    <row r="22" spans="1:6" ht="12" customHeight="1">
      <c r="A22" s="100"/>
      <c r="B22" s="115" t="s">
        <v>331</v>
      </c>
      <c r="C22" s="107">
        <v>58105</v>
      </c>
      <c r="D22" s="237"/>
      <c r="E22" s="98"/>
      <c r="F22" s="98"/>
    </row>
    <row r="23" spans="1:6" ht="12" customHeight="1">
      <c r="A23" s="100"/>
      <c r="B23" s="10" t="s">
        <v>350</v>
      </c>
      <c r="C23" s="107"/>
      <c r="D23" s="237"/>
      <c r="E23" s="98"/>
      <c r="F23" s="98"/>
    </row>
    <row r="24" spans="1:6" ht="12" customHeight="1">
      <c r="A24" s="100"/>
      <c r="B24" s="10" t="s">
        <v>77</v>
      </c>
      <c r="C24" s="107"/>
      <c r="D24" s="243"/>
      <c r="E24" s="98"/>
      <c r="F24" s="98"/>
    </row>
    <row r="25" spans="1:6" ht="12" customHeight="1" thickBot="1">
      <c r="A25" s="100"/>
      <c r="B25" s="104" t="s">
        <v>332</v>
      </c>
      <c r="C25" s="107"/>
      <c r="D25" s="56"/>
      <c r="E25" s="98"/>
      <c r="F25" s="98"/>
    </row>
    <row r="26" spans="1:6" ht="12" customHeight="1" thickBot="1">
      <c r="A26" s="80"/>
      <c r="B26" s="86" t="s">
        <v>313</v>
      </c>
      <c r="C26" s="112">
        <f>SUM(C20:C25)</f>
        <v>58105</v>
      </c>
      <c r="D26" s="239"/>
      <c r="E26" s="98"/>
      <c r="F26" s="98"/>
    </row>
    <row r="27" spans="1:6" ht="12" customHeight="1">
      <c r="A27" s="15">
        <v>3070</v>
      </c>
      <c r="B27" s="138" t="s">
        <v>145</v>
      </c>
      <c r="C27" s="129">
        <f>SUM(C35)</f>
        <v>10000</v>
      </c>
      <c r="D27" s="4" t="s">
        <v>189</v>
      </c>
      <c r="E27" s="98"/>
      <c r="F27" s="98"/>
    </row>
    <row r="28" spans="1:6" ht="12" customHeight="1">
      <c r="A28" s="15">
        <v>3071</v>
      </c>
      <c r="B28" s="133" t="s">
        <v>146</v>
      </c>
      <c r="C28" s="119"/>
      <c r="D28" s="5" t="s">
        <v>190</v>
      </c>
      <c r="E28" s="98"/>
      <c r="F28" s="98"/>
    </row>
    <row r="29" spans="1:6" ht="12" customHeight="1">
      <c r="A29" s="100"/>
      <c r="B29" s="101" t="s">
        <v>60</v>
      </c>
      <c r="C29" s="107"/>
      <c r="D29" s="237"/>
      <c r="E29" s="98"/>
      <c r="F29" s="98"/>
    </row>
    <row r="30" spans="1:6" ht="12" customHeight="1">
      <c r="A30" s="114"/>
      <c r="B30" s="7" t="s">
        <v>372</v>
      </c>
      <c r="C30" s="107"/>
      <c r="D30" s="237"/>
      <c r="E30" s="98"/>
      <c r="F30" s="98"/>
    </row>
    <row r="31" spans="1:6" ht="12" customHeight="1">
      <c r="A31" s="114"/>
      <c r="B31" s="115" t="s">
        <v>331</v>
      </c>
      <c r="C31" s="107">
        <v>10000</v>
      </c>
      <c r="D31" s="237"/>
      <c r="E31" s="98"/>
      <c r="F31" s="98"/>
    </row>
    <row r="32" spans="1:6" ht="12" customHeight="1">
      <c r="A32" s="114"/>
      <c r="B32" s="10" t="s">
        <v>350</v>
      </c>
      <c r="C32" s="107"/>
      <c r="D32" s="243"/>
      <c r="E32" s="98"/>
      <c r="F32" s="98"/>
    </row>
    <row r="33" spans="1:6" ht="12" customHeight="1">
      <c r="A33" s="114"/>
      <c r="B33" s="10" t="s">
        <v>77</v>
      </c>
      <c r="C33" s="102"/>
      <c r="D33" s="5"/>
      <c r="E33" s="98"/>
      <c r="F33" s="98"/>
    </row>
    <row r="34" spans="1:6" ht="12" customHeight="1" thickBot="1">
      <c r="A34" s="114"/>
      <c r="B34" s="104" t="s">
        <v>332</v>
      </c>
      <c r="C34" s="107"/>
      <c r="D34" s="240"/>
      <c r="E34" s="98"/>
      <c r="F34" s="98"/>
    </row>
    <row r="35" spans="1:6" ht="12" customHeight="1" thickBot="1">
      <c r="A35" s="110"/>
      <c r="B35" s="86" t="s">
        <v>313</v>
      </c>
      <c r="C35" s="112">
        <f>SUM(C29:C34)</f>
        <v>10000</v>
      </c>
      <c r="D35" s="239"/>
      <c r="E35" s="98"/>
      <c r="F35" s="98"/>
    </row>
    <row r="36" spans="1:6" ht="12" customHeight="1">
      <c r="A36" s="15">
        <v>3080</v>
      </c>
      <c r="B36" s="106" t="s">
        <v>151</v>
      </c>
      <c r="C36" s="119">
        <f>SUM(C44)</f>
        <v>18500</v>
      </c>
      <c r="D36" s="4"/>
      <c r="E36" s="98"/>
      <c r="F36" s="98"/>
    </row>
    <row r="37" spans="1:6" ht="12" customHeight="1">
      <c r="A37" s="15">
        <v>3081</v>
      </c>
      <c r="B37" s="140" t="s">
        <v>152</v>
      </c>
      <c r="C37" s="119"/>
      <c r="D37" s="5"/>
      <c r="E37" s="98"/>
      <c r="F37" s="98"/>
    </row>
    <row r="38" spans="1:6" ht="12" customHeight="1">
      <c r="A38" s="100"/>
      <c r="B38" s="101" t="s">
        <v>60</v>
      </c>
      <c r="C38" s="107"/>
      <c r="D38" s="5"/>
      <c r="E38" s="98"/>
      <c r="F38" s="98"/>
    </row>
    <row r="39" spans="1:6" ht="12" customHeight="1">
      <c r="A39" s="100"/>
      <c r="B39" s="7" t="s">
        <v>372</v>
      </c>
      <c r="C39" s="107"/>
      <c r="D39" s="5"/>
      <c r="E39" s="98"/>
      <c r="F39" s="98"/>
    </row>
    <row r="40" spans="1:6" ht="12" customHeight="1">
      <c r="A40" s="100"/>
      <c r="B40" s="115" t="s">
        <v>331</v>
      </c>
      <c r="C40" s="107">
        <v>11000</v>
      </c>
      <c r="D40" s="2"/>
      <c r="E40" s="98"/>
      <c r="F40" s="98"/>
    </row>
    <row r="41" spans="1:6" ht="12" customHeight="1">
      <c r="A41" s="100"/>
      <c r="B41" s="10" t="s">
        <v>350</v>
      </c>
      <c r="C41" s="107">
        <v>7500</v>
      </c>
      <c r="D41" s="5"/>
      <c r="E41" s="98"/>
      <c r="F41" s="98"/>
    </row>
    <row r="42" spans="1:6" ht="12" customHeight="1">
      <c r="A42" s="100"/>
      <c r="B42" s="10" t="s">
        <v>77</v>
      </c>
      <c r="C42" s="107"/>
      <c r="D42" s="5"/>
      <c r="E42" s="98"/>
      <c r="F42" s="98"/>
    </row>
    <row r="43" spans="1:6" ht="12" customHeight="1" thickBot="1">
      <c r="A43" s="114"/>
      <c r="B43" s="104" t="s">
        <v>332</v>
      </c>
      <c r="C43" s="107"/>
      <c r="D43" s="240"/>
      <c r="E43" s="98"/>
      <c r="F43" s="98"/>
    </row>
    <row r="44" spans="1:6" ht="12" customHeight="1" thickBot="1">
      <c r="A44" s="110"/>
      <c r="B44" s="86" t="s">
        <v>313</v>
      </c>
      <c r="C44" s="112">
        <f>SUM(C38:C43)</f>
        <v>18500</v>
      </c>
      <c r="D44" s="239"/>
      <c r="E44" s="98"/>
      <c r="F44" s="98"/>
    </row>
    <row r="45" spans="1:6" ht="12" customHeight="1">
      <c r="A45" s="15">
        <v>3090</v>
      </c>
      <c r="B45" s="106" t="s">
        <v>58</v>
      </c>
      <c r="C45" s="119">
        <f>SUM(C53)</f>
        <v>70032</v>
      </c>
      <c r="D45" s="4"/>
      <c r="E45" s="98"/>
      <c r="F45" s="98"/>
    </row>
    <row r="46" spans="1:6" ht="12" customHeight="1">
      <c r="A46" s="15">
        <v>3091</v>
      </c>
      <c r="B46" s="140" t="s">
        <v>167</v>
      </c>
      <c r="C46" s="119"/>
      <c r="D46" s="5"/>
      <c r="E46" s="98"/>
      <c r="F46" s="98"/>
    </row>
    <row r="47" spans="1:6" ht="12" customHeight="1">
      <c r="A47" s="100"/>
      <c r="B47" s="101" t="s">
        <v>60</v>
      </c>
      <c r="C47" s="107">
        <v>12093</v>
      </c>
      <c r="D47" s="5"/>
      <c r="E47" s="98"/>
      <c r="F47" s="98"/>
    </row>
    <row r="48" spans="1:6" ht="12" customHeight="1">
      <c r="A48" s="100"/>
      <c r="B48" s="7" t="s">
        <v>372</v>
      </c>
      <c r="C48" s="107">
        <v>2939</v>
      </c>
      <c r="D48" s="5"/>
      <c r="E48" s="98"/>
      <c r="F48" s="98"/>
    </row>
    <row r="49" spans="1:6" ht="12" customHeight="1">
      <c r="A49" s="100"/>
      <c r="B49" s="115" t="s">
        <v>331</v>
      </c>
      <c r="C49" s="107">
        <v>55000</v>
      </c>
      <c r="D49" s="2"/>
      <c r="E49" s="98"/>
      <c r="F49" s="98"/>
    </row>
    <row r="50" spans="1:6" ht="12" customHeight="1">
      <c r="A50" s="100"/>
      <c r="B50" s="10" t="s">
        <v>350</v>
      </c>
      <c r="C50" s="107"/>
      <c r="D50" s="5"/>
      <c r="E50" s="98"/>
      <c r="F50" s="98"/>
    </row>
    <row r="51" spans="1:6" ht="12" customHeight="1">
      <c r="A51" s="100"/>
      <c r="B51" s="10" t="s">
        <v>77</v>
      </c>
      <c r="C51" s="107"/>
      <c r="D51" s="5"/>
      <c r="E51" s="98"/>
      <c r="F51" s="98"/>
    </row>
    <row r="52" spans="1:6" ht="12" customHeight="1" thickBot="1">
      <c r="A52" s="114"/>
      <c r="B52" s="104" t="s">
        <v>332</v>
      </c>
      <c r="C52" s="107"/>
      <c r="D52" s="240"/>
      <c r="E52" s="98"/>
      <c r="F52" s="98"/>
    </row>
    <row r="53" spans="1:6" ht="12" customHeight="1" thickBot="1">
      <c r="A53" s="110"/>
      <c r="B53" s="86" t="s">
        <v>313</v>
      </c>
      <c r="C53" s="112">
        <f>SUM(C47:C52)</f>
        <v>70032</v>
      </c>
      <c r="D53" s="239"/>
      <c r="E53" s="98"/>
      <c r="F53" s="98"/>
    </row>
    <row r="54" spans="1:6" ht="12" customHeight="1" thickBot="1">
      <c r="A54" s="177">
        <v>3130</v>
      </c>
      <c r="B54" s="103" t="s">
        <v>81</v>
      </c>
      <c r="C54" s="112">
        <f>SUM(C55+C97)</f>
        <v>813333</v>
      </c>
      <c r="D54" s="239"/>
      <c r="E54" s="98"/>
      <c r="F54" s="98"/>
    </row>
    <row r="55" spans="1:6" ht="12" customHeight="1" thickBot="1">
      <c r="A55" s="15">
        <v>3110</v>
      </c>
      <c r="B55" s="103" t="s">
        <v>291</v>
      </c>
      <c r="C55" s="112">
        <f>SUM(C64+C72+C80+C88+C96)</f>
        <v>768333</v>
      </c>
      <c r="D55" s="239"/>
      <c r="E55" s="98"/>
      <c r="F55" s="98"/>
    </row>
    <row r="56" spans="1:6" ht="12" customHeight="1">
      <c r="A56" s="99">
        <v>3111</v>
      </c>
      <c r="B56" s="128" t="s">
        <v>187</v>
      </c>
      <c r="C56" s="119"/>
      <c r="D56" s="18" t="s">
        <v>191</v>
      </c>
      <c r="E56" s="98"/>
      <c r="F56" s="98"/>
    </row>
    <row r="57" spans="1:6" ht="12" customHeight="1">
      <c r="A57" s="114"/>
      <c r="B57" s="101" t="s">
        <v>60</v>
      </c>
      <c r="C57" s="107"/>
      <c r="D57" s="237"/>
      <c r="E57" s="98"/>
      <c r="F57" s="98"/>
    </row>
    <row r="58" spans="1:6" ht="12" customHeight="1">
      <c r="A58" s="114"/>
      <c r="B58" s="7" t="s">
        <v>372</v>
      </c>
      <c r="C58" s="107"/>
      <c r="D58" s="237"/>
      <c r="E58" s="98"/>
      <c r="F58" s="98"/>
    </row>
    <row r="59" spans="1:6" ht="12" customHeight="1">
      <c r="A59" s="114"/>
      <c r="B59" s="115" t="s">
        <v>331</v>
      </c>
      <c r="C59" s="107"/>
      <c r="D59" s="237"/>
      <c r="E59" s="98"/>
      <c r="F59" s="98"/>
    </row>
    <row r="60" spans="1:6" ht="12" customHeight="1">
      <c r="A60" s="114"/>
      <c r="B60" s="10" t="s">
        <v>350</v>
      </c>
      <c r="C60" s="107"/>
      <c r="D60" s="237"/>
      <c r="E60" s="98"/>
      <c r="F60" s="98"/>
    </row>
    <row r="61" spans="1:6" ht="12" customHeight="1">
      <c r="A61" s="114"/>
      <c r="B61" s="10" t="s">
        <v>77</v>
      </c>
      <c r="C61" s="107"/>
      <c r="D61" s="237"/>
      <c r="E61" s="98"/>
      <c r="F61" s="98"/>
    </row>
    <row r="62" spans="1:6" ht="12" customHeight="1">
      <c r="A62" s="114"/>
      <c r="B62" s="104" t="s">
        <v>47</v>
      </c>
      <c r="C62" s="107">
        <v>500000</v>
      </c>
      <c r="D62" s="237"/>
      <c r="E62" s="98"/>
      <c r="F62" s="98"/>
    </row>
    <row r="63" spans="1:6" ht="12" customHeight="1" thickBot="1">
      <c r="A63" s="114"/>
      <c r="B63" s="104" t="s">
        <v>332</v>
      </c>
      <c r="C63" s="108"/>
      <c r="D63" s="83"/>
      <c r="E63" s="98"/>
      <c r="F63" s="98"/>
    </row>
    <row r="64" spans="1:6" ht="12" customHeight="1" thickBot="1">
      <c r="A64" s="110"/>
      <c r="B64" s="86" t="s">
        <v>313</v>
      </c>
      <c r="C64" s="112">
        <f>SUM(C57:C62)</f>
        <v>500000</v>
      </c>
      <c r="D64" s="239"/>
      <c r="E64" s="98"/>
      <c r="F64" s="98"/>
    </row>
    <row r="65" spans="1:6" ht="12" customHeight="1">
      <c r="A65" s="116">
        <v>3112</v>
      </c>
      <c r="B65" s="133" t="s">
        <v>256</v>
      </c>
      <c r="C65" s="119"/>
      <c r="D65" s="57"/>
      <c r="E65" s="98"/>
      <c r="F65" s="98"/>
    </row>
    <row r="66" spans="1:6" ht="12" customHeight="1">
      <c r="A66" s="114"/>
      <c r="B66" s="101" t="s">
        <v>60</v>
      </c>
      <c r="C66" s="107"/>
      <c r="D66" s="237"/>
      <c r="E66" s="98"/>
      <c r="F66" s="98"/>
    </row>
    <row r="67" spans="1:6" ht="12" customHeight="1">
      <c r="A67" s="114"/>
      <c r="B67" s="7" t="s">
        <v>372</v>
      </c>
      <c r="C67" s="107"/>
      <c r="D67" s="237"/>
      <c r="E67" s="98"/>
      <c r="F67" s="98"/>
    </row>
    <row r="68" spans="1:6" ht="12" customHeight="1">
      <c r="A68" s="114"/>
      <c r="B68" s="115" t="s">
        <v>331</v>
      </c>
      <c r="C68" s="107">
        <v>70000</v>
      </c>
      <c r="D68" s="237"/>
      <c r="E68" s="98"/>
      <c r="F68" s="98"/>
    </row>
    <row r="69" spans="1:6" ht="12" customHeight="1">
      <c r="A69" s="114"/>
      <c r="B69" s="10" t="s">
        <v>350</v>
      </c>
      <c r="C69" s="107"/>
      <c r="D69" s="237"/>
      <c r="E69" s="98"/>
      <c r="F69" s="98"/>
    </row>
    <row r="70" spans="1:6" ht="12" customHeight="1">
      <c r="A70" s="114"/>
      <c r="B70" s="10" t="s">
        <v>77</v>
      </c>
      <c r="C70" s="107"/>
      <c r="D70" s="237"/>
      <c r="E70" s="98"/>
      <c r="F70" s="98"/>
    </row>
    <row r="71" spans="1:6" ht="12" customHeight="1" thickBot="1">
      <c r="A71" s="114"/>
      <c r="B71" s="104" t="s">
        <v>332</v>
      </c>
      <c r="C71" s="107"/>
      <c r="D71" s="237"/>
      <c r="E71" s="98"/>
      <c r="F71" s="98"/>
    </row>
    <row r="72" spans="1:6" ht="12" customHeight="1" thickBot="1">
      <c r="A72" s="110"/>
      <c r="B72" s="86" t="s">
        <v>313</v>
      </c>
      <c r="C72" s="112">
        <f>SUM(C66:C71)</f>
        <v>70000</v>
      </c>
      <c r="D72" s="239"/>
      <c r="E72" s="98"/>
      <c r="F72" s="98"/>
    </row>
    <row r="73" spans="1:6" ht="12" customHeight="1">
      <c r="A73" s="116">
        <v>3113</v>
      </c>
      <c r="B73" s="128" t="s">
        <v>292</v>
      </c>
      <c r="C73" s="129"/>
      <c r="D73" s="4"/>
      <c r="E73" s="98"/>
      <c r="F73" s="98"/>
    </row>
    <row r="74" spans="1:6" ht="12" customHeight="1">
      <c r="A74" s="114"/>
      <c r="B74" s="101" t="s">
        <v>60</v>
      </c>
      <c r="C74" s="107"/>
      <c r="D74" s="237"/>
      <c r="E74" s="98"/>
      <c r="F74" s="98"/>
    </row>
    <row r="75" spans="1:6" ht="12" customHeight="1">
      <c r="A75" s="114"/>
      <c r="B75" s="7" t="s">
        <v>372</v>
      </c>
      <c r="C75" s="107"/>
      <c r="D75" s="237"/>
      <c r="E75" s="98"/>
      <c r="F75" s="98"/>
    </row>
    <row r="76" spans="1:6" ht="12" customHeight="1">
      <c r="A76" s="114"/>
      <c r="B76" s="115" t="s">
        <v>331</v>
      </c>
      <c r="C76" s="107">
        <v>19500</v>
      </c>
      <c r="D76" s="237"/>
      <c r="E76" s="98"/>
      <c r="F76" s="98"/>
    </row>
    <row r="77" spans="1:6" ht="12" customHeight="1">
      <c r="A77" s="114"/>
      <c r="B77" s="10" t="s">
        <v>350</v>
      </c>
      <c r="C77" s="107"/>
      <c r="D77" s="237"/>
      <c r="E77" s="98"/>
      <c r="F77" s="98"/>
    </row>
    <row r="78" spans="1:6" ht="12" customHeight="1">
      <c r="A78" s="114"/>
      <c r="B78" s="10" t="s">
        <v>77</v>
      </c>
      <c r="C78" s="107"/>
      <c r="D78" s="237"/>
      <c r="E78" s="98"/>
      <c r="F78" s="98"/>
    </row>
    <row r="79" spans="1:6" ht="12" customHeight="1" thickBot="1">
      <c r="A79" s="114"/>
      <c r="B79" s="104" t="s">
        <v>332</v>
      </c>
      <c r="C79" s="107"/>
      <c r="D79" s="237"/>
      <c r="E79" s="98"/>
      <c r="F79" s="98"/>
    </row>
    <row r="80" spans="1:6" ht="12" customHeight="1" thickBot="1">
      <c r="A80" s="110"/>
      <c r="B80" s="86" t="s">
        <v>313</v>
      </c>
      <c r="C80" s="112">
        <f>SUM(C74:C79)</f>
        <v>19500</v>
      </c>
      <c r="D80" s="239"/>
      <c r="E80" s="98"/>
      <c r="F80" s="98"/>
    </row>
    <row r="81" spans="1:6" ht="12" customHeight="1">
      <c r="A81" s="116">
        <v>3114</v>
      </c>
      <c r="B81" s="133" t="s">
        <v>84</v>
      </c>
      <c r="C81" s="119"/>
      <c r="D81" s="136"/>
      <c r="E81" s="98"/>
      <c r="F81" s="98"/>
    </row>
    <row r="82" spans="1:6" ht="12" customHeight="1">
      <c r="A82" s="114"/>
      <c r="B82" s="101" t="s">
        <v>60</v>
      </c>
      <c r="C82" s="107"/>
      <c r="D82" s="237"/>
      <c r="E82" s="98"/>
      <c r="F82" s="98"/>
    </row>
    <row r="83" spans="1:6" ht="12" customHeight="1">
      <c r="A83" s="114"/>
      <c r="B83" s="7" t="s">
        <v>372</v>
      </c>
      <c r="C83" s="107"/>
      <c r="D83" s="237"/>
      <c r="E83" s="98"/>
      <c r="F83" s="98"/>
    </row>
    <row r="84" spans="1:6" ht="12" customHeight="1">
      <c r="A84" s="114"/>
      <c r="B84" s="115" t="s">
        <v>331</v>
      </c>
      <c r="C84" s="107">
        <v>133000</v>
      </c>
      <c r="D84" s="237"/>
      <c r="E84" s="98"/>
      <c r="F84" s="98"/>
    </row>
    <row r="85" spans="1:6" ht="12" customHeight="1">
      <c r="A85" s="114"/>
      <c r="B85" s="10" t="s">
        <v>350</v>
      </c>
      <c r="C85" s="107"/>
      <c r="D85" s="237"/>
      <c r="E85" s="98"/>
      <c r="F85" s="98"/>
    </row>
    <row r="86" spans="1:6" ht="12" customHeight="1">
      <c r="A86" s="114"/>
      <c r="B86" s="10" t="s">
        <v>77</v>
      </c>
      <c r="C86" s="107"/>
      <c r="D86" s="237"/>
      <c r="E86" s="98"/>
      <c r="F86" s="98"/>
    </row>
    <row r="87" spans="1:6" ht="12" customHeight="1" thickBot="1">
      <c r="A87" s="100"/>
      <c r="B87" s="104" t="s">
        <v>332</v>
      </c>
      <c r="C87" s="107"/>
      <c r="D87" s="237"/>
      <c r="E87" s="98"/>
      <c r="F87" s="98"/>
    </row>
    <row r="88" spans="1:6" ht="12" customHeight="1" thickBot="1">
      <c r="A88" s="80"/>
      <c r="B88" s="86" t="s">
        <v>313</v>
      </c>
      <c r="C88" s="112">
        <f>SUM(C82:C87)</f>
        <v>133000</v>
      </c>
      <c r="D88" s="239"/>
      <c r="E88" s="98"/>
      <c r="F88" s="98"/>
    </row>
    <row r="89" spans="1:6" ht="12" customHeight="1">
      <c r="A89" s="116">
        <v>3115</v>
      </c>
      <c r="B89" s="133" t="s">
        <v>369</v>
      </c>
      <c r="C89" s="119"/>
      <c r="D89" s="136"/>
      <c r="E89" s="98"/>
      <c r="F89" s="98"/>
    </row>
    <row r="90" spans="1:6" ht="12" customHeight="1">
      <c r="A90" s="114"/>
      <c r="B90" s="101" t="s">
        <v>60</v>
      </c>
      <c r="C90" s="107"/>
      <c r="D90" s="237"/>
      <c r="E90" s="98"/>
      <c r="F90" s="98"/>
    </row>
    <row r="91" spans="1:6" ht="12" customHeight="1">
      <c r="A91" s="114"/>
      <c r="B91" s="7" t="s">
        <v>372</v>
      </c>
      <c r="C91" s="107"/>
      <c r="D91" s="237"/>
      <c r="E91" s="98"/>
      <c r="F91" s="98"/>
    </row>
    <row r="92" spans="1:6" ht="12" customHeight="1">
      <c r="A92" s="114"/>
      <c r="B92" s="115" t="s">
        <v>331</v>
      </c>
      <c r="C92" s="107">
        <v>45833</v>
      </c>
      <c r="D92" s="237"/>
      <c r="E92" s="98"/>
      <c r="F92" s="98"/>
    </row>
    <row r="93" spans="1:6" ht="12" customHeight="1">
      <c r="A93" s="114"/>
      <c r="B93" s="10" t="s">
        <v>350</v>
      </c>
      <c r="C93" s="107"/>
      <c r="D93" s="237"/>
      <c r="E93" s="98"/>
      <c r="F93" s="98"/>
    </row>
    <row r="94" spans="1:6" ht="12" customHeight="1">
      <c r="A94" s="114"/>
      <c r="B94" s="10" t="s">
        <v>77</v>
      </c>
      <c r="C94" s="107"/>
      <c r="D94" s="237"/>
      <c r="E94" s="98"/>
      <c r="F94" s="98"/>
    </row>
    <row r="95" spans="1:6" ht="12" customHeight="1" thickBot="1">
      <c r="A95" s="100"/>
      <c r="B95" s="104" t="s">
        <v>332</v>
      </c>
      <c r="C95" s="107"/>
      <c r="D95" s="237"/>
      <c r="E95" s="98"/>
      <c r="F95" s="98"/>
    </row>
    <row r="96" spans="1:6" ht="12" customHeight="1" thickBot="1">
      <c r="A96" s="80"/>
      <c r="B96" s="86" t="s">
        <v>313</v>
      </c>
      <c r="C96" s="112">
        <f>SUM(C90:C95)</f>
        <v>45833</v>
      </c>
      <c r="D96" s="239"/>
      <c r="E96" s="98"/>
      <c r="F96" s="98"/>
    </row>
    <row r="97" spans="1:6" ht="12" customHeight="1" thickBot="1">
      <c r="A97" s="15">
        <v>3120</v>
      </c>
      <c r="B97" s="103" t="s">
        <v>368</v>
      </c>
      <c r="C97" s="112">
        <f>SUM(C105+C113+C121+C129)</f>
        <v>45000</v>
      </c>
      <c r="D97" s="239"/>
      <c r="E97" s="98"/>
      <c r="F97" s="98"/>
    </row>
    <row r="98" spans="1:6" ht="12" customHeight="1">
      <c r="A98" s="15">
        <v>3121</v>
      </c>
      <c r="B98" s="235" t="s">
        <v>276</v>
      </c>
      <c r="C98" s="129"/>
      <c r="D98" s="4"/>
      <c r="E98" s="98"/>
      <c r="F98" s="98"/>
    </row>
    <row r="99" spans="1:6" ht="12" customHeight="1">
      <c r="A99" s="15"/>
      <c r="B99" s="101" t="s">
        <v>60</v>
      </c>
      <c r="C99" s="74"/>
      <c r="D99" s="5"/>
      <c r="E99" s="98"/>
      <c r="F99" s="98"/>
    </row>
    <row r="100" spans="1:6" ht="12" customHeight="1">
      <c r="A100" s="15"/>
      <c r="B100" s="7" t="s">
        <v>372</v>
      </c>
      <c r="C100" s="74"/>
      <c r="D100" s="5"/>
      <c r="E100" s="98"/>
      <c r="F100" s="98"/>
    </row>
    <row r="101" spans="1:6" ht="12" customHeight="1">
      <c r="A101" s="116"/>
      <c r="B101" s="115" t="s">
        <v>331</v>
      </c>
      <c r="C101" s="209">
        <v>10000</v>
      </c>
      <c r="D101" s="5"/>
      <c r="E101" s="98"/>
      <c r="F101" s="98"/>
    </row>
    <row r="102" spans="1:6" ht="12" customHeight="1">
      <c r="A102" s="15"/>
      <c r="B102" s="10" t="s">
        <v>350</v>
      </c>
      <c r="C102" s="74"/>
      <c r="D102" s="5"/>
      <c r="E102" s="98"/>
      <c r="F102" s="98"/>
    </row>
    <row r="103" spans="1:6" ht="12" customHeight="1">
      <c r="A103" s="15"/>
      <c r="B103" s="10" t="s">
        <v>77</v>
      </c>
      <c r="C103" s="74"/>
      <c r="D103" s="5"/>
      <c r="E103" s="98"/>
      <c r="F103" s="98"/>
    </row>
    <row r="104" spans="1:6" ht="12" customHeight="1" thickBot="1">
      <c r="A104" s="15"/>
      <c r="B104" s="104" t="s">
        <v>332</v>
      </c>
      <c r="C104" s="75"/>
      <c r="D104" s="3"/>
      <c r="E104" s="98"/>
      <c r="F104" s="98"/>
    </row>
    <row r="105" spans="1:6" ht="12" customHeight="1" thickBot="1">
      <c r="A105" s="80"/>
      <c r="B105" s="86" t="s">
        <v>313</v>
      </c>
      <c r="C105" s="112">
        <f>SUM(C101:C104)</f>
        <v>10000</v>
      </c>
      <c r="D105" s="239"/>
      <c r="E105" s="98"/>
      <c r="F105" s="98"/>
    </row>
    <row r="106" spans="1:6" ht="12" customHeight="1">
      <c r="A106" s="116">
        <v>3122</v>
      </c>
      <c r="B106" s="133" t="s">
        <v>255</v>
      </c>
      <c r="C106" s="119"/>
      <c r="D106" s="24"/>
      <c r="E106" s="98"/>
      <c r="F106" s="98"/>
    </row>
    <row r="107" spans="1:6" ht="12" customHeight="1">
      <c r="A107" s="114"/>
      <c r="B107" s="101" t="s">
        <v>60</v>
      </c>
      <c r="C107" s="107"/>
      <c r="D107" s="237"/>
      <c r="E107" s="98"/>
      <c r="F107" s="98"/>
    </row>
    <row r="108" spans="1:6" ht="12" customHeight="1">
      <c r="A108" s="114"/>
      <c r="B108" s="7" t="s">
        <v>372</v>
      </c>
      <c r="C108" s="107"/>
      <c r="D108" s="237"/>
      <c r="E108" s="98"/>
      <c r="F108" s="98"/>
    </row>
    <row r="109" spans="1:6" ht="12" customHeight="1">
      <c r="A109" s="114"/>
      <c r="B109" s="115" t="s">
        <v>331</v>
      </c>
      <c r="C109" s="107">
        <v>10000</v>
      </c>
      <c r="D109" s="237"/>
      <c r="E109" s="98"/>
      <c r="F109" s="98"/>
    </row>
    <row r="110" spans="1:6" ht="12" customHeight="1">
      <c r="A110" s="114"/>
      <c r="B110" s="10" t="s">
        <v>350</v>
      </c>
      <c r="C110" s="107"/>
      <c r="D110" s="237"/>
      <c r="E110" s="98"/>
      <c r="F110" s="98"/>
    </row>
    <row r="111" spans="1:6" ht="12" customHeight="1">
      <c r="A111" s="114"/>
      <c r="B111" s="10" t="s">
        <v>77</v>
      </c>
      <c r="C111" s="107"/>
      <c r="D111" s="237"/>
      <c r="E111" s="98"/>
      <c r="F111" s="98"/>
    </row>
    <row r="112" spans="1:6" ht="12" customHeight="1" thickBot="1">
      <c r="A112" s="114"/>
      <c r="B112" s="104" t="s">
        <v>332</v>
      </c>
      <c r="C112" s="107"/>
      <c r="D112" s="237"/>
      <c r="E112" s="98"/>
      <c r="F112" s="98"/>
    </row>
    <row r="113" spans="1:6" ht="12" customHeight="1" thickBot="1">
      <c r="A113" s="110"/>
      <c r="B113" s="86" t="s">
        <v>313</v>
      </c>
      <c r="C113" s="112">
        <f>SUM(C107:C112)</f>
        <v>10000</v>
      </c>
      <c r="D113" s="239"/>
      <c r="E113" s="98"/>
      <c r="F113" s="98"/>
    </row>
    <row r="114" spans="1:6" ht="12" customHeight="1">
      <c r="A114" s="116">
        <v>3123</v>
      </c>
      <c r="B114" s="128" t="s">
        <v>83</v>
      </c>
      <c r="C114" s="129"/>
      <c r="D114" s="18"/>
      <c r="E114" s="98"/>
      <c r="F114" s="98"/>
    </row>
    <row r="115" spans="1:6" ht="12" customHeight="1">
      <c r="A115" s="114"/>
      <c r="B115" s="101" t="s">
        <v>60</v>
      </c>
      <c r="C115" s="107"/>
      <c r="D115" s="237"/>
      <c r="E115" s="98"/>
      <c r="F115" s="98"/>
    </row>
    <row r="116" spans="1:6" ht="12" customHeight="1">
      <c r="A116" s="114"/>
      <c r="B116" s="7" t="s">
        <v>372</v>
      </c>
      <c r="C116" s="107"/>
      <c r="D116" s="237"/>
      <c r="E116" s="98"/>
      <c r="F116" s="98"/>
    </row>
    <row r="117" spans="1:6" ht="12" customHeight="1">
      <c r="A117" s="114"/>
      <c r="B117" s="115" t="s">
        <v>331</v>
      </c>
      <c r="C117" s="107">
        <v>10000</v>
      </c>
      <c r="D117" s="237"/>
      <c r="E117" s="98"/>
      <c r="F117" s="98"/>
    </row>
    <row r="118" spans="1:6" ht="12" customHeight="1">
      <c r="A118" s="114"/>
      <c r="B118" s="10" t="s">
        <v>350</v>
      </c>
      <c r="C118" s="107"/>
      <c r="D118" s="237"/>
      <c r="E118" s="98"/>
      <c r="F118" s="98"/>
    </row>
    <row r="119" spans="1:6" ht="12" customHeight="1">
      <c r="A119" s="114"/>
      <c r="B119" s="10" t="s">
        <v>77</v>
      </c>
      <c r="C119" s="107"/>
      <c r="D119" s="237"/>
      <c r="E119" s="98"/>
      <c r="F119" s="98"/>
    </row>
    <row r="120" spans="1:6" ht="12" customHeight="1" thickBot="1">
      <c r="A120" s="114"/>
      <c r="B120" s="104" t="s">
        <v>332</v>
      </c>
      <c r="C120" s="107"/>
      <c r="D120" s="237"/>
      <c r="E120" s="98"/>
      <c r="F120" s="98"/>
    </row>
    <row r="121" spans="1:6" ht="12" customHeight="1" thickBot="1">
      <c r="A121" s="110"/>
      <c r="B121" s="86" t="s">
        <v>313</v>
      </c>
      <c r="C121" s="112">
        <f>SUM(C115:C120)</f>
        <v>10000</v>
      </c>
      <c r="D121" s="239"/>
      <c r="E121" s="98"/>
      <c r="F121" s="98"/>
    </row>
    <row r="122" spans="1:6" ht="12" customHeight="1">
      <c r="A122" s="116">
        <v>3124</v>
      </c>
      <c r="B122" s="128" t="s">
        <v>88</v>
      </c>
      <c r="C122" s="129"/>
      <c r="D122" s="18" t="s">
        <v>191</v>
      </c>
      <c r="E122" s="98"/>
      <c r="F122" s="98"/>
    </row>
    <row r="123" spans="1:6" ht="12" customHeight="1">
      <c r="A123" s="114"/>
      <c r="B123" s="101" t="s">
        <v>60</v>
      </c>
      <c r="C123" s="107"/>
      <c r="D123" s="237"/>
      <c r="E123" s="98"/>
      <c r="F123" s="98"/>
    </row>
    <row r="124" spans="1:6" ht="12" customHeight="1">
      <c r="A124" s="114"/>
      <c r="B124" s="7" t="s">
        <v>372</v>
      </c>
      <c r="C124" s="107"/>
      <c r="D124" s="237"/>
      <c r="E124" s="98"/>
      <c r="F124" s="98"/>
    </row>
    <row r="125" spans="1:6" ht="12" customHeight="1">
      <c r="A125" s="114"/>
      <c r="B125" s="115" t="s">
        <v>331</v>
      </c>
      <c r="C125" s="107">
        <v>15000</v>
      </c>
      <c r="D125" s="237"/>
      <c r="E125" s="98"/>
      <c r="F125" s="98"/>
    </row>
    <row r="126" spans="1:6" ht="12" customHeight="1">
      <c r="A126" s="114"/>
      <c r="B126" s="10" t="s">
        <v>350</v>
      </c>
      <c r="C126" s="107"/>
      <c r="D126" s="237"/>
      <c r="E126" s="98"/>
      <c r="F126" s="98"/>
    </row>
    <row r="127" spans="1:6" ht="12" customHeight="1">
      <c r="A127" s="114"/>
      <c r="B127" s="10" t="s">
        <v>77</v>
      </c>
      <c r="C127" s="107"/>
      <c r="D127" s="237"/>
      <c r="E127" s="98"/>
      <c r="F127" s="98"/>
    </row>
    <row r="128" spans="1:6" ht="12" customHeight="1" thickBot="1">
      <c r="A128" s="114"/>
      <c r="B128" s="104" t="s">
        <v>332</v>
      </c>
      <c r="C128" s="107"/>
      <c r="D128" s="237"/>
      <c r="E128" s="98"/>
      <c r="F128" s="98"/>
    </row>
    <row r="129" spans="1:6" ht="12" customHeight="1" thickBot="1">
      <c r="A129" s="110"/>
      <c r="B129" s="86" t="s">
        <v>313</v>
      </c>
      <c r="C129" s="112">
        <f>SUM(C123:C128)</f>
        <v>15000</v>
      </c>
      <c r="D129" s="239"/>
      <c r="E129" s="98"/>
      <c r="F129" s="98"/>
    </row>
    <row r="130" spans="1:6" ht="12" customHeight="1" thickBot="1">
      <c r="A130" s="177">
        <v>3140</v>
      </c>
      <c r="B130" s="117" t="s">
        <v>92</v>
      </c>
      <c r="C130" s="118">
        <f>SUM(C138+C146+C154+C162)</f>
        <v>65500</v>
      </c>
      <c r="D130" s="239"/>
      <c r="E130" s="98"/>
      <c r="F130" s="98"/>
    </row>
    <row r="131" spans="1:6" ht="12" customHeight="1">
      <c r="A131" s="116">
        <v>3141</v>
      </c>
      <c r="B131" s="128" t="s">
        <v>133</v>
      </c>
      <c r="C131" s="129"/>
      <c r="D131" s="237"/>
      <c r="E131" s="98"/>
      <c r="F131" s="98"/>
    </row>
    <row r="132" spans="1:6" ht="12" customHeight="1">
      <c r="A132" s="114"/>
      <c r="B132" s="101" t="s">
        <v>60</v>
      </c>
      <c r="C132" s="107"/>
      <c r="D132" s="237"/>
      <c r="E132" s="98"/>
      <c r="F132" s="98"/>
    </row>
    <row r="133" spans="1:6" ht="12" customHeight="1">
      <c r="A133" s="114"/>
      <c r="B133" s="7" t="s">
        <v>372</v>
      </c>
      <c r="C133" s="107"/>
      <c r="D133" s="237"/>
      <c r="E133" s="98"/>
      <c r="F133" s="98"/>
    </row>
    <row r="134" spans="1:6" ht="12" customHeight="1">
      <c r="A134" s="114"/>
      <c r="B134" s="115" t="s">
        <v>331</v>
      </c>
      <c r="C134" s="107"/>
      <c r="D134" s="237"/>
      <c r="E134" s="98"/>
      <c r="F134" s="98"/>
    </row>
    <row r="135" spans="1:6" ht="12" customHeight="1">
      <c r="A135" s="114"/>
      <c r="B135" s="10" t="s">
        <v>350</v>
      </c>
      <c r="C135" s="348">
        <v>47000</v>
      </c>
      <c r="D135" s="237"/>
      <c r="E135" s="98"/>
      <c r="F135" s="98"/>
    </row>
    <row r="136" spans="1:6" ht="12" customHeight="1">
      <c r="A136" s="114"/>
      <c r="B136" s="10" t="s">
        <v>77</v>
      </c>
      <c r="C136" s="107"/>
      <c r="D136" s="243"/>
      <c r="E136" s="98"/>
      <c r="F136" s="98"/>
    </row>
    <row r="137" spans="1:6" ht="12" customHeight="1" thickBot="1">
      <c r="A137" s="114"/>
      <c r="B137" s="104" t="s">
        <v>332</v>
      </c>
      <c r="C137" s="107"/>
      <c r="D137" s="56"/>
      <c r="E137" s="98"/>
      <c r="F137" s="98"/>
    </row>
    <row r="138" spans="1:6" ht="12" customHeight="1" thickBot="1">
      <c r="A138" s="110"/>
      <c r="B138" s="86" t="s">
        <v>313</v>
      </c>
      <c r="C138" s="112">
        <f>SUM(C132:C137)</f>
        <v>47000</v>
      </c>
      <c r="D138" s="239"/>
      <c r="E138" s="98"/>
      <c r="F138" s="98"/>
    </row>
    <row r="139" spans="1:6" ht="12" customHeight="1">
      <c r="A139" s="116">
        <v>3142</v>
      </c>
      <c r="B139" s="103" t="s">
        <v>202</v>
      </c>
      <c r="C139" s="119"/>
      <c r="D139" s="4"/>
      <c r="E139" s="98"/>
      <c r="F139" s="98"/>
    </row>
    <row r="140" spans="1:6" ht="12" customHeight="1">
      <c r="A140" s="116"/>
      <c r="B140" s="101" t="s">
        <v>60</v>
      </c>
      <c r="C140" s="102"/>
      <c r="D140" s="5"/>
      <c r="E140" s="98"/>
      <c r="F140" s="98"/>
    </row>
    <row r="141" spans="1:6" ht="12" customHeight="1">
      <c r="A141" s="116"/>
      <c r="B141" s="7" t="s">
        <v>372</v>
      </c>
      <c r="C141" s="102"/>
      <c r="D141" s="5"/>
      <c r="E141" s="98"/>
      <c r="F141" s="98"/>
    </row>
    <row r="142" spans="1:6" ht="12" customHeight="1">
      <c r="A142" s="116"/>
      <c r="B142" s="115" t="s">
        <v>331</v>
      </c>
      <c r="C142" s="209">
        <v>8000</v>
      </c>
      <c r="D142" s="288"/>
      <c r="E142" s="98"/>
      <c r="F142" s="98"/>
    </row>
    <row r="143" spans="1:6" ht="12" customHeight="1">
      <c r="A143" s="116"/>
      <c r="B143" s="10" t="s">
        <v>350</v>
      </c>
      <c r="C143" s="74"/>
      <c r="D143" s="288"/>
      <c r="E143" s="98"/>
      <c r="F143" s="98"/>
    </row>
    <row r="144" spans="1:6" ht="12" customHeight="1">
      <c r="A144" s="116"/>
      <c r="B144" s="10" t="s">
        <v>77</v>
      </c>
      <c r="C144" s="74"/>
      <c r="D144" s="5"/>
      <c r="E144" s="98"/>
      <c r="F144" s="98"/>
    </row>
    <row r="145" spans="1:6" ht="12" customHeight="1" thickBot="1">
      <c r="A145" s="116"/>
      <c r="B145" s="104" t="s">
        <v>332</v>
      </c>
      <c r="C145" s="75"/>
      <c r="D145" s="56"/>
      <c r="E145" s="98"/>
      <c r="F145" s="98"/>
    </row>
    <row r="146" spans="1:6" ht="12" customHeight="1" thickBot="1">
      <c r="A146" s="110"/>
      <c r="B146" s="86" t="s">
        <v>313</v>
      </c>
      <c r="C146" s="112">
        <f>SUM(C140:C145)</f>
        <v>8000</v>
      </c>
      <c r="D146" s="57"/>
      <c r="E146" s="98"/>
      <c r="F146" s="98"/>
    </row>
    <row r="147" spans="1:6" ht="12" customHeight="1">
      <c r="A147" s="116">
        <v>3143</v>
      </c>
      <c r="B147" s="133" t="s">
        <v>134</v>
      </c>
      <c r="C147" s="119"/>
      <c r="D147" s="57" t="s">
        <v>266</v>
      </c>
      <c r="E147" s="98"/>
      <c r="F147" s="98"/>
    </row>
    <row r="148" spans="1:6" ht="12" customHeight="1">
      <c r="A148" s="114"/>
      <c r="B148" s="101" t="s">
        <v>60</v>
      </c>
      <c r="C148" s="107"/>
      <c r="D148" s="237"/>
      <c r="E148" s="98"/>
      <c r="F148" s="98"/>
    </row>
    <row r="149" spans="1:6" ht="12" customHeight="1">
      <c r="A149" s="114"/>
      <c r="B149" s="7" t="s">
        <v>372</v>
      </c>
      <c r="C149" s="107"/>
      <c r="D149" s="237"/>
      <c r="E149" s="98"/>
      <c r="F149" s="98"/>
    </row>
    <row r="150" spans="1:6" ht="12" customHeight="1">
      <c r="A150" s="114"/>
      <c r="B150" s="115" t="s">
        <v>331</v>
      </c>
      <c r="C150" s="348">
        <v>7000</v>
      </c>
      <c r="D150" s="288"/>
      <c r="E150" s="98"/>
      <c r="F150" s="98"/>
    </row>
    <row r="151" spans="1:6" ht="12" customHeight="1">
      <c r="A151" s="114"/>
      <c r="B151" s="10" t="s">
        <v>350</v>
      </c>
      <c r="C151" s="107"/>
      <c r="D151" s="288"/>
      <c r="E151" s="98"/>
      <c r="F151" s="98"/>
    </row>
    <row r="152" spans="1:6" ht="12" customHeight="1">
      <c r="A152" s="114"/>
      <c r="B152" s="10" t="s">
        <v>77</v>
      </c>
      <c r="C152" s="107"/>
      <c r="D152" s="243"/>
      <c r="E152" s="98"/>
      <c r="F152" s="98"/>
    </row>
    <row r="153" spans="1:6" ht="12" customHeight="1" thickBot="1">
      <c r="A153" s="114"/>
      <c r="B153" s="104" t="s">
        <v>332</v>
      </c>
      <c r="C153" s="107"/>
      <c r="D153" s="56"/>
      <c r="E153" s="98"/>
      <c r="F153" s="98"/>
    </row>
    <row r="154" spans="1:6" ht="12" customHeight="1" thickBot="1">
      <c r="A154" s="110"/>
      <c r="B154" s="86" t="s">
        <v>313</v>
      </c>
      <c r="C154" s="112">
        <f>SUM(C148:C153)</f>
        <v>7000</v>
      </c>
      <c r="D154" s="239"/>
      <c r="E154" s="98"/>
      <c r="F154" s="98"/>
    </row>
    <row r="155" spans="1:6" ht="12" customHeight="1">
      <c r="A155" s="116">
        <v>3144</v>
      </c>
      <c r="B155" s="128" t="s">
        <v>135</v>
      </c>
      <c r="C155" s="129"/>
      <c r="D155" s="237"/>
      <c r="E155" s="98"/>
      <c r="F155" s="98"/>
    </row>
    <row r="156" spans="1:6" ht="12" customHeight="1">
      <c r="A156" s="114"/>
      <c r="B156" s="101" t="s">
        <v>60</v>
      </c>
      <c r="C156" s="107"/>
      <c r="D156" s="237"/>
      <c r="E156" s="98"/>
      <c r="F156" s="98"/>
    </row>
    <row r="157" spans="1:6" ht="12" customHeight="1">
      <c r="A157" s="114"/>
      <c r="B157" s="7" t="s">
        <v>372</v>
      </c>
      <c r="C157" s="107"/>
      <c r="D157" s="288"/>
      <c r="E157" s="98"/>
      <c r="F157" s="98"/>
    </row>
    <row r="158" spans="1:6" ht="12" customHeight="1">
      <c r="A158" s="114"/>
      <c r="B158" s="115" t="s">
        <v>331</v>
      </c>
      <c r="C158" s="107"/>
      <c r="D158" s="288"/>
      <c r="E158" s="98"/>
      <c r="F158" s="98"/>
    </row>
    <row r="159" spans="1:6" ht="12" customHeight="1">
      <c r="A159" s="114"/>
      <c r="B159" s="10" t="s">
        <v>350</v>
      </c>
      <c r="C159" s="107"/>
      <c r="D159" s="237"/>
      <c r="E159" s="98"/>
      <c r="F159" s="98"/>
    </row>
    <row r="160" spans="1:6" ht="12" customHeight="1">
      <c r="A160" s="114"/>
      <c r="B160" s="10" t="s">
        <v>77</v>
      </c>
      <c r="C160" s="348">
        <v>3500</v>
      </c>
      <c r="D160" s="243"/>
      <c r="E160" s="98"/>
      <c r="F160" s="98"/>
    </row>
    <row r="161" spans="1:6" ht="12" customHeight="1" thickBot="1">
      <c r="A161" s="114"/>
      <c r="B161" s="104" t="s">
        <v>332</v>
      </c>
      <c r="C161" s="107"/>
      <c r="D161" s="56"/>
      <c r="E161" s="98"/>
      <c r="F161" s="98"/>
    </row>
    <row r="162" spans="1:6" ht="12" customHeight="1" thickBot="1">
      <c r="A162" s="110"/>
      <c r="B162" s="86" t="s">
        <v>313</v>
      </c>
      <c r="C162" s="112">
        <f>SUM(C156:C161)</f>
        <v>3500</v>
      </c>
      <c r="D162" s="239"/>
      <c r="E162" s="98"/>
      <c r="F162" s="98"/>
    </row>
    <row r="163" spans="1:6" ht="12.75" thickBot="1">
      <c r="A163" s="177">
        <v>3200</v>
      </c>
      <c r="B163" s="93" t="s">
        <v>89</v>
      </c>
      <c r="C163" s="112">
        <f>SUM(C171+C179+C187+C195+C203+C211+C236+C245+C219+C227+C244)</f>
        <v>2862725</v>
      </c>
      <c r="D163" s="239"/>
      <c r="E163" s="98"/>
      <c r="F163" s="98"/>
    </row>
    <row r="164" spans="1:6" ht="12">
      <c r="A164" s="15">
        <v>3202</v>
      </c>
      <c r="B164" s="103" t="s">
        <v>334</v>
      </c>
      <c r="C164" s="113"/>
      <c r="D164" s="3" t="s">
        <v>266</v>
      </c>
      <c r="E164" s="98"/>
      <c r="F164" s="98"/>
    </row>
    <row r="165" spans="1:6" ht="12">
      <c r="A165" s="15"/>
      <c r="B165" s="101" t="s">
        <v>60</v>
      </c>
      <c r="C165" s="209">
        <v>8268</v>
      </c>
      <c r="D165" s="5"/>
      <c r="E165" s="98"/>
      <c r="F165" s="98"/>
    </row>
    <row r="166" spans="1:6" ht="12">
      <c r="A166" s="15"/>
      <c r="B166" s="7" t="s">
        <v>372</v>
      </c>
      <c r="C166" s="209">
        <v>2232</v>
      </c>
      <c r="D166" s="288"/>
      <c r="E166" s="98"/>
      <c r="F166" s="98"/>
    </row>
    <row r="167" spans="1:6" ht="12">
      <c r="A167" s="15"/>
      <c r="B167" s="115" t="s">
        <v>331</v>
      </c>
      <c r="C167" s="209">
        <v>2500</v>
      </c>
      <c r="D167" s="288"/>
      <c r="E167" s="98"/>
      <c r="F167" s="98"/>
    </row>
    <row r="168" spans="1:6" ht="12">
      <c r="A168" s="15"/>
      <c r="B168" s="10" t="s">
        <v>350</v>
      </c>
      <c r="C168" s="74"/>
      <c r="D168" s="288"/>
      <c r="E168" s="98"/>
      <c r="F168" s="98"/>
    </row>
    <row r="169" spans="1:6" ht="12">
      <c r="A169" s="15"/>
      <c r="B169" s="10" t="s">
        <v>77</v>
      </c>
      <c r="C169" s="74"/>
      <c r="D169" s="5"/>
      <c r="E169" s="98"/>
      <c r="F169" s="98"/>
    </row>
    <row r="170" spans="1:6" ht="12.75" thickBot="1">
      <c r="A170" s="15"/>
      <c r="B170" s="104" t="s">
        <v>332</v>
      </c>
      <c r="C170" s="75"/>
      <c r="D170" s="240"/>
      <c r="E170" s="98"/>
      <c r="F170" s="98"/>
    </row>
    <row r="171" spans="1:6" ht="12.75" thickBot="1">
      <c r="A171" s="80"/>
      <c r="B171" s="86" t="s">
        <v>313</v>
      </c>
      <c r="C171" s="112">
        <f>SUM(C165:C170)</f>
        <v>13000</v>
      </c>
      <c r="D171" s="239"/>
      <c r="E171" s="98"/>
      <c r="F171" s="98"/>
    </row>
    <row r="172" spans="1:6" ht="12">
      <c r="A172" s="15">
        <v>3203</v>
      </c>
      <c r="B172" s="133" t="s">
        <v>223</v>
      </c>
      <c r="C172" s="119"/>
      <c r="D172" s="4" t="s">
        <v>189</v>
      </c>
      <c r="E172" s="98"/>
      <c r="F172" s="98"/>
    </row>
    <row r="173" spans="1:6" ht="12" customHeight="1">
      <c r="A173" s="100"/>
      <c r="B173" s="101" t="s">
        <v>60</v>
      </c>
      <c r="C173" s="107"/>
      <c r="D173" s="5" t="s">
        <v>190</v>
      </c>
      <c r="E173" s="98"/>
      <c r="F173" s="98"/>
    </row>
    <row r="174" spans="1:6" ht="12" customHeight="1">
      <c r="A174" s="100"/>
      <c r="B174" s="7" t="s">
        <v>372</v>
      </c>
      <c r="C174" s="107"/>
      <c r="D174" s="4"/>
      <c r="E174" s="98"/>
      <c r="F174" s="98"/>
    </row>
    <row r="175" spans="1:6" ht="12" customHeight="1">
      <c r="A175" s="100"/>
      <c r="B175" s="115" t="s">
        <v>331</v>
      </c>
      <c r="C175" s="107">
        <v>30000</v>
      </c>
      <c r="D175" s="4"/>
      <c r="E175" s="98"/>
      <c r="F175" s="98"/>
    </row>
    <row r="176" spans="1:6" ht="12" customHeight="1">
      <c r="A176" s="100"/>
      <c r="B176" s="10" t="s">
        <v>350</v>
      </c>
      <c r="C176" s="107"/>
      <c r="D176" s="4"/>
      <c r="E176" s="98"/>
      <c r="F176" s="98"/>
    </row>
    <row r="177" spans="1:6" ht="12" customHeight="1">
      <c r="A177" s="100"/>
      <c r="B177" s="10" t="s">
        <v>77</v>
      </c>
      <c r="C177" s="107"/>
      <c r="D177" s="5"/>
      <c r="E177" s="98"/>
      <c r="F177" s="98"/>
    </row>
    <row r="178" spans="1:6" ht="12" customHeight="1" thickBot="1">
      <c r="A178" s="100"/>
      <c r="B178" s="104" t="s">
        <v>332</v>
      </c>
      <c r="C178" s="107"/>
      <c r="D178" s="56"/>
      <c r="E178" s="98"/>
      <c r="F178" s="98"/>
    </row>
    <row r="179" spans="1:6" ht="12" customHeight="1" thickBot="1">
      <c r="A179" s="80"/>
      <c r="B179" s="86" t="s">
        <v>313</v>
      </c>
      <c r="C179" s="112">
        <f>SUM(C173:C178)</f>
        <v>30000</v>
      </c>
      <c r="D179" s="239"/>
      <c r="E179" s="98"/>
      <c r="F179" s="98"/>
    </row>
    <row r="180" spans="1:6" ht="12" customHeight="1">
      <c r="A180" s="15">
        <v>3204</v>
      </c>
      <c r="B180" s="133" t="s">
        <v>351</v>
      </c>
      <c r="C180" s="119"/>
      <c r="D180" s="237"/>
      <c r="E180" s="98"/>
      <c r="F180" s="98"/>
    </row>
    <row r="181" spans="1:6" ht="12" customHeight="1">
      <c r="A181" s="100"/>
      <c r="B181" s="101" t="s">
        <v>60</v>
      </c>
      <c r="C181" s="107"/>
      <c r="D181" s="237"/>
      <c r="E181" s="98"/>
      <c r="F181" s="98"/>
    </row>
    <row r="182" spans="1:6" ht="12" customHeight="1">
      <c r="A182" s="100"/>
      <c r="B182" s="7" t="s">
        <v>372</v>
      </c>
      <c r="C182" s="107"/>
      <c r="D182" s="237"/>
      <c r="E182" s="98"/>
      <c r="F182" s="98"/>
    </row>
    <row r="183" spans="1:6" ht="12" customHeight="1">
      <c r="A183" s="100"/>
      <c r="B183" s="115" t="s">
        <v>331</v>
      </c>
      <c r="C183" s="107">
        <v>52249</v>
      </c>
      <c r="D183" s="237"/>
      <c r="E183" s="98"/>
      <c r="F183" s="98"/>
    </row>
    <row r="184" spans="1:6" ht="12" customHeight="1">
      <c r="A184" s="100"/>
      <c r="B184" s="10" t="s">
        <v>350</v>
      </c>
      <c r="C184" s="107"/>
      <c r="D184" s="237"/>
      <c r="E184" s="98"/>
      <c r="F184" s="98"/>
    </row>
    <row r="185" spans="1:6" ht="12" customHeight="1">
      <c r="A185" s="100"/>
      <c r="B185" s="10" t="s">
        <v>77</v>
      </c>
      <c r="C185" s="107"/>
      <c r="D185" s="243"/>
      <c r="E185" s="98"/>
      <c r="F185" s="98"/>
    </row>
    <row r="186" spans="1:6" ht="12" customHeight="1" thickBot="1">
      <c r="A186" s="100"/>
      <c r="B186" s="104" t="s">
        <v>332</v>
      </c>
      <c r="C186" s="107"/>
      <c r="D186" s="56"/>
      <c r="E186" s="98"/>
      <c r="F186" s="98"/>
    </row>
    <row r="187" spans="1:6" ht="12" customHeight="1" thickBot="1">
      <c r="A187" s="80"/>
      <c r="B187" s="86" t="s">
        <v>313</v>
      </c>
      <c r="C187" s="112">
        <f>SUM(C181:C186)</f>
        <v>52249</v>
      </c>
      <c r="D187" s="239"/>
      <c r="E187" s="98"/>
      <c r="F187" s="98"/>
    </row>
    <row r="188" spans="1:6" ht="12" customHeight="1">
      <c r="A188" s="15">
        <v>3205</v>
      </c>
      <c r="B188" s="133" t="s">
        <v>90</v>
      </c>
      <c r="C188" s="119"/>
      <c r="D188" s="4" t="s">
        <v>189</v>
      </c>
      <c r="E188" s="98"/>
      <c r="F188" s="98"/>
    </row>
    <row r="189" spans="1:6" ht="12" customHeight="1">
      <c r="A189" s="100"/>
      <c r="B189" s="101" t="s">
        <v>60</v>
      </c>
      <c r="C189" s="107"/>
      <c r="D189" s="5" t="s">
        <v>190</v>
      </c>
      <c r="E189" s="98"/>
      <c r="F189" s="98"/>
    </row>
    <row r="190" spans="1:6" ht="12" customHeight="1">
      <c r="A190" s="100"/>
      <c r="B190" s="7" t="s">
        <v>372</v>
      </c>
      <c r="C190" s="107"/>
      <c r="D190" s="237"/>
      <c r="E190" s="98"/>
      <c r="F190" s="98"/>
    </row>
    <row r="191" spans="1:6" ht="12" customHeight="1">
      <c r="A191" s="114"/>
      <c r="B191" s="115" t="s">
        <v>331</v>
      </c>
      <c r="C191" s="107">
        <v>40000</v>
      </c>
      <c r="D191" s="237"/>
      <c r="E191" s="98"/>
      <c r="F191" s="98"/>
    </row>
    <row r="192" spans="1:6" ht="12" customHeight="1">
      <c r="A192" s="114"/>
      <c r="B192" s="10" t="s">
        <v>350</v>
      </c>
      <c r="C192" s="107"/>
      <c r="D192" s="83"/>
      <c r="E192" s="98"/>
      <c r="F192" s="98"/>
    </row>
    <row r="193" spans="1:6" ht="12" customHeight="1">
      <c r="A193" s="114"/>
      <c r="B193" s="10" t="s">
        <v>77</v>
      </c>
      <c r="C193" s="107"/>
      <c r="D193" s="243"/>
      <c r="E193" s="98"/>
      <c r="F193" s="98"/>
    </row>
    <row r="194" spans="1:6" ht="12" customHeight="1" thickBot="1">
      <c r="A194" s="114"/>
      <c r="B194" s="104" t="s">
        <v>332</v>
      </c>
      <c r="C194" s="107"/>
      <c r="D194" s="92"/>
      <c r="E194" s="98"/>
      <c r="F194" s="98"/>
    </row>
    <row r="195" spans="1:6" ht="12" customHeight="1" thickBot="1">
      <c r="A195" s="110"/>
      <c r="B195" s="86" t="s">
        <v>313</v>
      </c>
      <c r="C195" s="112">
        <f>SUM(C189:C194)</f>
        <v>40000</v>
      </c>
      <c r="D195" s="244"/>
      <c r="E195" s="98"/>
      <c r="F195" s="98"/>
    </row>
    <row r="196" spans="1:6" ht="12" customHeight="1">
      <c r="A196" s="116">
        <v>3206</v>
      </c>
      <c r="B196" s="133" t="s">
        <v>91</v>
      </c>
      <c r="C196" s="119"/>
      <c r="D196" s="4" t="s">
        <v>189</v>
      </c>
      <c r="E196" s="98"/>
      <c r="F196" s="98"/>
    </row>
    <row r="197" spans="1:6" ht="12" customHeight="1">
      <c r="A197" s="114"/>
      <c r="B197" s="101" t="s">
        <v>60</v>
      </c>
      <c r="C197" s="107"/>
      <c r="D197" s="5" t="s">
        <v>190</v>
      </c>
      <c r="E197" s="98"/>
      <c r="F197" s="98"/>
    </row>
    <row r="198" spans="1:6" ht="12" customHeight="1">
      <c r="A198" s="114"/>
      <c r="B198" s="7" t="s">
        <v>372</v>
      </c>
      <c r="C198" s="107"/>
      <c r="D198" s="237"/>
      <c r="E198" s="98"/>
      <c r="F198" s="98"/>
    </row>
    <row r="199" spans="1:6" ht="12" customHeight="1">
      <c r="A199" s="114"/>
      <c r="B199" s="115" t="s">
        <v>331</v>
      </c>
      <c r="C199" s="107">
        <v>3000</v>
      </c>
      <c r="D199" s="237"/>
      <c r="E199" s="98"/>
      <c r="F199" s="98"/>
    </row>
    <row r="200" spans="1:6" ht="12" customHeight="1">
      <c r="A200" s="100"/>
      <c r="B200" s="10" t="s">
        <v>350</v>
      </c>
      <c r="C200" s="107"/>
      <c r="D200" s="237"/>
      <c r="E200" s="98"/>
      <c r="F200" s="98"/>
    </row>
    <row r="201" spans="1:6" ht="12" customHeight="1">
      <c r="A201" s="100"/>
      <c r="B201" s="10" t="s">
        <v>77</v>
      </c>
      <c r="C201" s="107"/>
      <c r="D201" s="243"/>
      <c r="E201" s="98"/>
      <c r="F201" s="98"/>
    </row>
    <row r="202" spans="1:6" ht="12" customHeight="1" thickBot="1">
      <c r="A202" s="100"/>
      <c r="B202" s="104" t="s">
        <v>332</v>
      </c>
      <c r="C202" s="107"/>
      <c r="D202" s="56"/>
      <c r="E202" s="98"/>
      <c r="F202" s="98"/>
    </row>
    <row r="203" spans="1:6" ht="12" customHeight="1" thickBot="1">
      <c r="A203" s="80"/>
      <c r="B203" s="86" t="s">
        <v>313</v>
      </c>
      <c r="C203" s="112">
        <f>SUM(C197:C202)</f>
        <v>3000</v>
      </c>
      <c r="D203" s="245"/>
      <c r="E203" s="98"/>
      <c r="F203" s="98"/>
    </row>
    <row r="204" spans="1:6" ht="12" customHeight="1">
      <c r="A204" s="116">
        <v>3207</v>
      </c>
      <c r="B204" s="133" t="s">
        <v>346</v>
      </c>
      <c r="C204" s="119"/>
      <c r="D204" s="237"/>
      <c r="E204" s="98"/>
      <c r="F204" s="98"/>
    </row>
    <row r="205" spans="1:6" ht="12" customHeight="1">
      <c r="A205" s="114"/>
      <c r="B205" s="101" t="s">
        <v>60</v>
      </c>
      <c r="C205" s="107"/>
      <c r="D205" s="237"/>
      <c r="E205" s="98"/>
      <c r="F205" s="98"/>
    </row>
    <row r="206" spans="1:6" ht="12" customHeight="1">
      <c r="A206" s="114"/>
      <c r="B206" s="7" t="s">
        <v>372</v>
      </c>
      <c r="C206" s="107"/>
      <c r="D206" s="237"/>
      <c r="E206" s="98"/>
      <c r="F206" s="98"/>
    </row>
    <row r="207" spans="1:6" ht="12" customHeight="1">
      <c r="A207" s="114"/>
      <c r="B207" s="115" t="s">
        <v>331</v>
      </c>
      <c r="C207" s="107">
        <v>22000</v>
      </c>
      <c r="D207" s="237"/>
      <c r="E207" s="98"/>
      <c r="F207" s="98"/>
    </row>
    <row r="208" spans="1:6" ht="12" customHeight="1">
      <c r="A208" s="114"/>
      <c r="B208" s="10" t="s">
        <v>350</v>
      </c>
      <c r="C208" s="107"/>
      <c r="D208" s="237"/>
      <c r="E208" s="98"/>
      <c r="F208" s="98"/>
    </row>
    <row r="209" spans="1:6" ht="12" customHeight="1">
      <c r="A209" s="114"/>
      <c r="B209" s="10" t="s">
        <v>77</v>
      </c>
      <c r="C209" s="107"/>
      <c r="D209" s="243"/>
      <c r="E209" s="98"/>
      <c r="F209" s="98"/>
    </row>
    <row r="210" spans="1:6" ht="12" customHeight="1" thickBot="1">
      <c r="A210" s="114"/>
      <c r="B210" s="104" t="s">
        <v>332</v>
      </c>
      <c r="C210" s="107"/>
      <c r="D210" s="3"/>
      <c r="E210" s="98"/>
      <c r="F210" s="98"/>
    </row>
    <row r="211" spans="1:6" ht="12.75" thickBot="1">
      <c r="A211" s="110"/>
      <c r="B211" s="86" t="s">
        <v>313</v>
      </c>
      <c r="C211" s="112">
        <f>SUM(C205:C210)</f>
        <v>22000</v>
      </c>
      <c r="D211" s="239"/>
      <c r="E211" s="98"/>
      <c r="F211" s="98"/>
    </row>
    <row r="212" spans="1:6" ht="12">
      <c r="A212" s="116">
        <v>3208</v>
      </c>
      <c r="B212" s="133" t="s">
        <v>293</v>
      </c>
      <c r="C212" s="119"/>
      <c r="D212" s="237"/>
      <c r="E212" s="98"/>
      <c r="F212" s="98"/>
    </row>
    <row r="213" spans="1:6" ht="12">
      <c r="A213" s="114"/>
      <c r="B213" s="101" t="s">
        <v>60</v>
      </c>
      <c r="C213" s="107"/>
      <c r="D213" s="237"/>
      <c r="E213" s="98"/>
      <c r="F213" s="98"/>
    </row>
    <row r="214" spans="1:6" ht="12">
      <c r="A214" s="114"/>
      <c r="B214" s="7" t="s">
        <v>372</v>
      </c>
      <c r="C214" s="107"/>
      <c r="D214" s="237"/>
      <c r="E214" s="98"/>
      <c r="F214" s="98"/>
    </row>
    <row r="215" spans="1:6" ht="12">
      <c r="A215" s="114"/>
      <c r="B215" s="115" t="s">
        <v>331</v>
      </c>
      <c r="C215" s="107">
        <v>20500</v>
      </c>
      <c r="D215" s="237"/>
      <c r="E215" s="98"/>
      <c r="F215" s="98"/>
    </row>
    <row r="216" spans="1:6" ht="12">
      <c r="A216" s="114"/>
      <c r="B216" s="10" t="s">
        <v>350</v>
      </c>
      <c r="C216" s="107"/>
      <c r="D216" s="237"/>
      <c r="E216" s="98"/>
      <c r="F216" s="98"/>
    </row>
    <row r="217" spans="1:6" ht="12">
      <c r="A217" s="114"/>
      <c r="B217" s="10" t="s">
        <v>77</v>
      </c>
      <c r="C217" s="107"/>
      <c r="D217" s="243"/>
      <c r="E217" s="98"/>
      <c r="F217" s="98"/>
    </row>
    <row r="218" spans="1:6" ht="12.75" thickBot="1">
      <c r="A218" s="114"/>
      <c r="B218" s="104" t="s">
        <v>332</v>
      </c>
      <c r="C218" s="107"/>
      <c r="D218" s="3"/>
      <c r="E218" s="98"/>
      <c r="F218" s="98"/>
    </row>
    <row r="219" spans="1:6" ht="12.75" thickBot="1">
      <c r="A219" s="110"/>
      <c r="B219" s="86" t="s">
        <v>313</v>
      </c>
      <c r="C219" s="112">
        <f>SUM(C213:C218)</f>
        <v>20500</v>
      </c>
      <c r="D219" s="239"/>
      <c r="E219" s="98"/>
      <c r="F219" s="98"/>
    </row>
    <row r="220" spans="1:6" ht="12">
      <c r="A220" s="15">
        <v>3209</v>
      </c>
      <c r="B220" s="132" t="s">
        <v>263</v>
      </c>
      <c r="C220" s="119"/>
      <c r="D220" s="4"/>
      <c r="E220" s="98"/>
      <c r="F220" s="98"/>
    </row>
    <row r="221" spans="1:6" ht="12">
      <c r="A221" s="15"/>
      <c r="B221" s="115" t="s">
        <v>60</v>
      </c>
      <c r="C221" s="74"/>
      <c r="D221" s="5"/>
      <c r="E221" s="98"/>
      <c r="F221" s="98"/>
    </row>
    <row r="222" spans="1:6" ht="12">
      <c r="A222" s="15"/>
      <c r="B222" s="7" t="s">
        <v>372</v>
      </c>
      <c r="C222" s="74"/>
      <c r="D222" s="288"/>
      <c r="E222" s="98"/>
      <c r="F222" s="98"/>
    </row>
    <row r="223" spans="1:6" ht="12">
      <c r="A223" s="15"/>
      <c r="B223" s="115" t="s">
        <v>331</v>
      </c>
      <c r="C223" s="209">
        <v>4300</v>
      </c>
      <c r="D223" s="288"/>
      <c r="E223" s="98"/>
      <c r="F223" s="98"/>
    </row>
    <row r="224" spans="1:6" ht="12">
      <c r="A224" s="15"/>
      <c r="B224" s="234" t="s">
        <v>350</v>
      </c>
      <c r="C224" s="209">
        <v>700</v>
      </c>
      <c r="D224" s="5"/>
      <c r="E224" s="98"/>
      <c r="F224" s="98"/>
    </row>
    <row r="225" spans="1:6" ht="12">
      <c r="A225" s="15"/>
      <c r="B225" s="234" t="s">
        <v>77</v>
      </c>
      <c r="C225" s="74"/>
      <c r="D225" s="5"/>
      <c r="E225" s="98"/>
      <c r="F225" s="98"/>
    </row>
    <row r="226" spans="1:6" ht="12.75" thickBot="1">
      <c r="A226" s="15"/>
      <c r="B226" s="141" t="s">
        <v>332</v>
      </c>
      <c r="C226" s="75"/>
      <c r="D226" s="240"/>
      <c r="E226" s="98"/>
      <c r="F226" s="98"/>
    </row>
    <row r="227" spans="1:6" ht="12.75" thickBot="1">
      <c r="A227" s="80"/>
      <c r="B227" s="86" t="s">
        <v>313</v>
      </c>
      <c r="C227" s="112">
        <f>SUM(C223:C226)</f>
        <v>5000</v>
      </c>
      <c r="D227" s="239"/>
      <c r="E227" s="98"/>
      <c r="F227" s="98"/>
    </row>
    <row r="228" spans="1:6" ht="12">
      <c r="A228" s="116">
        <v>3210</v>
      </c>
      <c r="B228" s="103" t="s">
        <v>177</v>
      </c>
      <c r="C228" s="129">
        <f>SUM(C236+C244)</f>
        <v>2453148</v>
      </c>
      <c r="D228" s="57"/>
      <c r="E228" s="98"/>
      <c r="F228" s="98"/>
    </row>
    <row r="229" spans="1:6" ht="12">
      <c r="A229" s="116">
        <v>3211</v>
      </c>
      <c r="B229" s="136" t="s">
        <v>178</v>
      </c>
      <c r="C229" s="119"/>
      <c r="D229" s="4"/>
      <c r="E229" s="98"/>
      <c r="F229" s="98"/>
    </row>
    <row r="230" spans="1:6" ht="12">
      <c r="A230" s="116"/>
      <c r="B230" s="115" t="s">
        <v>60</v>
      </c>
      <c r="C230" s="74"/>
      <c r="D230" s="5"/>
      <c r="E230" s="98"/>
      <c r="F230" s="98"/>
    </row>
    <row r="231" spans="1:6" ht="12">
      <c r="A231" s="116"/>
      <c r="B231" s="7" t="s">
        <v>372</v>
      </c>
      <c r="C231" s="74"/>
      <c r="D231" s="5"/>
      <c r="E231" s="98"/>
      <c r="F231" s="98"/>
    </row>
    <row r="232" spans="1:6" ht="12">
      <c r="A232" s="116"/>
      <c r="B232" s="115" t="s">
        <v>331</v>
      </c>
      <c r="C232" s="209">
        <v>1504884</v>
      </c>
      <c r="D232" s="5"/>
      <c r="E232" s="98"/>
      <c r="F232" s="98"/>
    </row>
    <row r="233" spans="1:6" ht="12">
      <c r="A233" s="116"/>
      <c r="B233" s="234" t="s">
        <v>350</v>
      </c>
      <c r="C233" s="74"/>
      <c r="D233" s="5"/>
      <c r="E233" s="98"/>
      <c r="F233" s="98"/>
    </row>
    <row r="234" spans="1:6" ht="12">
      <c r="A234" s="116"/>
      <c r="B234" s="234" t="s">
        <v>77</v>
      </c>
      <c r="C234" s="74"/>
      <c r="D234" s="5"/>
      <c r="E234" s="98"/>
      <c r="F234" s="98"/>
    </row>
    <row r="235" spans="1:6" ht="12.75" thickBot="1">
      <c r="A235" s="116"/>
      <c r="B235" s="141" t="s">
        <v>332</v>
      </c>
      <c r="C235" s="75"/>
      <c r="D235" s="240"/>
      <c r="E235" s="98"/>
      <c r="F235" s="98"/>
    </row>
    <row r="236" spans="1:6" ht="12.75" thickBot="1">
      <c r="A236" s="80"/>
      <c r="B236" s="86" t="s">
        <v>313</v>
      </c>
      <c r="C236" s="112">
        <f>SUM(C232:C235)</f>
        <v>1504884</v>
      </c>
      <c r="D236" s="239"/>
      <c r="E236" s="98"/>
      <c r="F236" s="98"/>
    </row>
    <row r="237" spans="1:6" ht="12">
      <c r="A237" s="116">
        <v>3212</v>
      </c>
      <c r="B237" s="136" t="s">
        <v>210</v>
      </c>
      <c r="C237" s="119"/>
      <c r="D237" s="4"/>
      <c r="E237" s="98"/>
      <c r="F237" s="98"/>
    </row>
    <row r="238" spans="1:6" ht="12">
      <c r="A238" s="116"/>
      <c r="B238" s="115" t="s">
        <v>60</v>
      </c>
      <c r="C238" s="74"/>
      <c r="D238" s="5"/>
      <c r="E238" s="98"/>
      <c r="F238" s="98"/>
    </row>
    <row r="239" spans="1:6" ht="12">
      <c r="A239" s="116"/>
      <c r="B239" s="7" t="s">
        <v>372</v>
      </c>
      <c r="C239" s="74"/>
      <c r="D239" s="5"/>
      <c r="E239" s="98"/>
      <c r="F239" s="98"/>
    </row>
    <row r="240" spans="1:6" ht="12">
      <c r="A240" s="116"/>
      <c r="B240" s="115" t="s">
        <v>331</v>
      </c>
      <c r="C240" s="209">
        <v>948264</v>
      </c>
      <c r="D240" s="5"/>
      <c r="E240" s="98"/>
      <c r="F240" s="98"/>
    </row>
    <row r="241" spans="1:6" ht="12">
      <c r="A241" s="116"/>
      <c r="B241" s="234" t="s">
        <v>350</v>
      </c>
      <c r="C241" s="74"/>
      <c r="D241" s="5"/>
      <c r="E241" s="98"/>
      <c r="F241" s="98"/>
    </row>
    <row r="242" spans="1:6" ht="12">
      <c r="A242" s="116"/>
      <c r="B242" s="234" t="s">
        <v>77</v>
      </c>
      <c r="C242" s="74"/>
      <c r="D242" s="5"/>
      <c r="E242" s="98"/>
      <c r="F242" s="98"/>
    </row>
    <row r="243" spans="1:6" ht="12.75" thickBot="1">
      <c r="A243" s="116"/>
      <c r="B243" s="141" t="s">
        <v>332</v>
      </c>
      <c r="C243" s="75"/>
      <c r="D243" s="240"/>
      <c r="E243" s="98"/>
      <c r="F243" s="98"/>
    </row>
    <row r="244" spans="1:6" ht="12.75" thickBot="1">
      <c r="A244" s="80"/>
      <c r="B244" s="86" t="s">
        <v>313</v>
      </c>
      <c r="C244" s="112">
        <f>SUM(C240:C243)</f>
        <v>948264</v>
      </c>
      <c r="D244" s="239"/>
      <c r="E244" s="98"/>
      <c r="F244" s="98"/>
    </row>
    <row r="245" spans="1:6" ht="12.75" thickBot="1">
      <c r="A245" s="116">
        <v>3220</v>
      </c>
      <c r="B245" s="86" t="s">
        <v>179</v>
      </c>
      <c r="C245" s="112">
        <f>SUM(C253+C261)</f>
        <v>223828</v>
      </c>
      <c r="D245" s="239"/>
      <c r="E245" s="98"/>
      <c r="F245" s="98"/>
    </row>
    <row r="246" spans="1:6" ht="12">
      <c r="A246" s="116">
        <v>3221</v>
      </c>
      <c r="B246" s="103" t="s">
        <v>230</v>
      </c>
      <c r="C246" s="119"/>
      <c r="D246" s="4"/>
      <c r="E246" s="98"/>
      <c r="F246" s="98"/>
    </row>
    <row r="247" spans="1:6" ht="12">
      <c r="A247" s="116"/>
      <c r="B247" s="101" t="s">
        <v>60</v>
      </c>
      <c r="C247" s="74"/>
      <c r="D247" s="5"/>
      <c r="E247" s="98"/>
      <c r="F247" s="98"/>
    </row>
    <row r="248" spans="1:6" ht="12">
      <c r="A248" s="116"/>
      <c r="B248" s="7" t="s">
        <v>372</v>
      </c>
      <c r="C248" s="74"/>
      <c r="D248" s="5"/>
      <c r="E248" s="98"/>
      <c r="F248" s="98"/>
    </row>
    <row r="249" spans="1:6" ht="12">
      <c r="A249" s="116"/>
      <c r="B249" s="115" t="s">
        <v>331</v>
      </c>
      <c r="C249" s="209">
        <v>19410</v>
      </c>
      <c r="D249" s="5"/>
      <c r="E249" s="98"/>
      <c r="F249" s="98"/>
    </row>
    <row r="250" spans="1:6" ht="12">
      <c r="A250" s="116"/>
      <c r="B250" s="10" t="s">
        <v>350</v>
      </c>
      <c r="C250" s="74"/>
      <c r="D250" s="5"/>
      <c r="E250" s="98"/>
      <c r="F250" s="98"/>
    </row>
    <row r="251" spans="1:6" ht="12">
      <c r="A251" s="116"/>
      <c r="B251" s="10" t="s">
        <v>77</v>
      </c>
      <c r="C251" s="74"/>
      <c r="D251" s="5"/>
      <c r="E251" s="98"/>
      <c r="F251" s="98"/>
    </row>
    <row r="252" spans="1:6" ht="12.75" thickBot="1">
      <c r="A252" s="116"/>
      <c r="B252" s="104" t="s">
        <v>332</v>
      </c>
      <c r="C252" s="75"/>
      <c r="D252" s="240"/>
      <c r="E252" s="98"/>
      <c r="F252" s="98"/>
    </row>
    <row r="253" spans="1:6" ht="12.75" thickBot="1">
      <c r="A253" s="110"/>
      <c r="B253" s="86" t="s">
        <v>313</v>
      </c>
      <c r="C253" s="112">
        <f>SUM(C249:C252)</f>
        <v>19410</v>
      </c>
      <c r="D253" s="239"/>
      <c r="E253" s="98"/>
      <c r="F253" s="98"/>
    </row>
    <row r="254" spans="1:6" ht="12">
      <c r="A254" s="116">
        <v>3222</v>
      </c>
      <c r="B254" s="103" t="s">
        <v>86</v>
      </c>
      <c r="C254" s="129"/>
      <c r="D254" s="57"/>
      <c r="E254" s="98"/>
      <c r="F254" s="98"/>
    </row>
    <row r="255" spans="1:6" ht="12">
      <c r="A255" s="116"/>
      <c r="B255" s="101" t="s">
        <v>60</v>
      </c>
      <c r="C255" s="119"/>
      <c r="D255" s="4"/>
      <c r="E255" s="98"/>
      <c r="F255" s="98"/>
    </row>
    <row r="256" spans="1:6" ht="12">
      <c r="A256" s="116"/>
      <c r="B256" s="7" t="s">
        <v>372</v>
      </c>
      <c r="C256" s="74"/>
      <c r="D256" s="5"/>
      <c r="E256" s="98"/>
      <c r="F256" s="98"/>
    </row>
    <row r="257" spans="1:6" ht="12">
      <c r="A257" s="116"/>
      <c r="B257" s="115" t="s">
        <v>331</v>
      </c>
      <c r="C257" s="209">
        <v>204418</v>
      </c>
      <c r="D257" s="5"/>
      <c r="E257" s="98"/>
      <c r="F257" s="98"/>
    </row>
    <row r="258" spans="1:6" ht="12">
      <c r="A258" s="116"/>
      <c r="B258" s="10" t="s">
        <v>350</v>
      </c>
      <c r="C258" s="74"/>
      <c r="D258" s="5"/>
      <c r="E258" s="98"/>
      <c r="F258" s="98"/>
    </row>
    <row r="259" spans="1:6" ht="12">
      <c r="A259" s="116"/>
      <c r="B259" s="10" t="s">
        <v>77</v>
      </c>
      <c r="C259" s="74"/>
      <c r="D259" s="5"/>
      <c r="E259" s="98"/>
      <c r="F259" s="98"/>
    </row>
    <row r="260" spans="1:6" ht="12.75" thickBot="1">
      <c r="A260" s="116"/>
      <c r="B260" s="104" t="s">
        <v>332</v>
      </c>
      <c r="C260" s="75"/>
      <c r="D260" s="240"/>
      <c r="E260" s="98"/>
      <c r="F260" s="98"/>
    </row>
    <row r="261" spans="1:6" ht="12.75" thickBot="1">
      <c r="A261" s="80"/>
      <c r="B261" s="86" t="s">
        <v>313</v>
      </c>
      <c r="C261" s="112">
        <f>SUM(C257:C260)</f>
        <v>204418</v>
      </c>
      <c r="D261" s="239"/>
      <c r="E261" s="98"/>
      <c r="F261" s="98"/>
    </row>
    <row r="262" spans="1:6" ht="12" customHeight="1" thickBot="1">
      <c r="A262" s="116">
        <v>3300</v>
      </c>
      <c r="B262" s="93" t="s">
        <v>66</v>
      </c>
      <c r="C262" s="112">
        <f>SUM(C270+C278+C286+C294+C302+C310+C318+C326+C334+C342+C350+C358+C366+C374+C382+C390+C398+C406+C414+C422+C430+C438+C446+C454+C462+C470+C478+C486)</f>
        <v>272737</v>
      </c>
      <c r="D262" s="246"/>
      <c r="E262" s="98"/>
      <c r="F262" s="98"/>
    </row>
    <row r="263" spans="1:6" ht="12" customHeight="1">
      <c r="A263" s="116"/>
      <c r="B263" s="138" t="s">
        <v>164</v>
      </c>
      <c r="C263" s="119"/>
      <c r="D263" s="4" t="s">
        <v>266</v>
      </c>
      <c r="E263" s="98"/>
      <c r="F263" s="98"/>
    </row>
    <row r="264" spans="1:6" ht="12" customHeight="1">
      <c r="A264" s="15"/>
      <c r="B264" s="101" t="s">
        <v>60</v>
      </c>
      <c r="C264" s="74"/>
      <c r="D264" s="237"/>
      <c r="E264" s="98"/>
      <c r="F264" s="98"/>
    </row>
    <row r="265" spans="1:6" ht="12" customHeight="1">
      <c r="A265" s="15"/>
      <c r="B265" s="7" t="s">
        <v>372</v>
      </c>
      <c r="C265" s="74"/>
      <c r="D265" s="288"/>
      <c r="E265" s="98"/>
      <c r="F265" s="98"/>
    </row>
    <row r="266" spans="1:6" ht="12" customHeight="1">
      <c r="A266" s="116"/>
      <c r="B266" s="115" t="s">
        <v>331</v>
      </c>
      <c r="C266" s="107"/>
      <c r="D266" s="288"/>
      <c r="E266" s="98"/>
      <c r="F266" s="98"/>
    </row>
    <row r="267" spans="1:6" ht="12" customHeight="1">
      <c r="A267" s="15"/>
      <c r="B267" s="10" t="s">
        <v>350</v>
      </c>
      <c r="C267" s="209">
        <v>7600</v>
      </c>
      <c r="D267" s="243"/>
      <c r="E267" s="98"/>
      <c r="F267" s="98"/>
    </row>
    <row r="268" spans="1:6" ht="12" customHeight="1">
      <c r="A268" s="15"/>
      <c r="B268" s="10" t="s">
        <v>77</v>
      </c>
      <c r="C268" s="74"/>
      <c r="D268" s="5"/>
      <c r="E268" s="98"/>
      <c r="F268" s="98"/>
    </row>
    <row r="269" spans="1:6" ht="12" customHeight="1" thickBot="1">
      <c r="A269" s="15"/>
      <c r="B269" s="104" t="s">
        <v>332</v>
      </c>
      <c r="C269" s="74"/>
      <c r="D269" s="241"/>
      <c r="E269" s="98"/>
      <c r="F269" s="98"/>
    </row>
    <row r="270" spans="1:6" ht="12.75" thickBot="1">
      <c r="A270" s="80"/>
      <c r="B270" s="93" t="s">
        <v>313</v>
      </c>
      <c r="C270" s="112">
        <f>SUM(C264:C269)</f>
        <v>7600</v>
      </c>
      <c r="D270" s="239"/>
      <c r="E270" s="98"/>
      <c r="F270" s="98"/>
    </row>
    <row r="271" spans="1:6" ht="12.75">
      <c r="A271" s="116">
        <v>3303</v>
      </c>
      <c r="B271" s="128" t="s">
        <v>274</v>
      </c>
      <c r="C271" s="119"/>
      <c r="D271" s="247"/>
      <c r="E271" s="98"/>
      <c r="F271" s="98"/>
    </row>
    <row r="272" spans="1:6" ht="12" customHeight="1">
      <c r="A272" s="114"/>
      <c r="B272" s="101" t="s">
        <v>60</v>
      </c>
      <c r="C272" s="107"/>
      <c r="D272" s="242"/>
      <c r="E272" s="98"/>
      <c r="F272" s="98"/>
    </row>
    <row r="273" spans="1:6" ht="12" customHeight="1">
      <c r="A273" s="114"/>
      <c r="B273" s="7" t="s">
        <v>372</v>
      </c>
      <c r="C273" s="107"/>
      <c r="D273" s="242"/>
      <c r="E273" s="98"/>
      <c r="F273" s="98"/>
    </row>
    <row r="274" spans="1:6" ht="12" customHeight="1">
      <c r="A274" s="114"/>
      <c r="B274" s="115" t="s">
        <v>331</v>
      </c>
      <c r="C274" s="107"/>
      <c r="D274" s="242"/>
      <c r="E274" s="98"/>
      <c r="F274" s="98"/>
    </row>
    <row r="275" spans="1:6" ht="12" customHeight="1">
      <c r="A275" s="114"/>
      <c r="B275" s="10" t="s">
        <v>350</v>
      </c>
      <c r="C275" s="348">
        <v>1250</v>
      </c>
      <c r="D275" s="242"/>
      <c r="E275" s="98"/>
      <c r="F275" s="98"/>
    </row>
    <row r="276" spans="1:6" ht="12" customHeight="1">
      <c r="A276" s="100"/>
      <c r="B276" s="10" t="s">
        <v>77</v>
      </c>
      <c r="C276" s="107"/>
      <c r="D276" s="248"/>
      <c r="E276" s="98"/>
      <c r="F276" s="98"/>
    </row>
    <row r="277" spans="1:6" ht="12" customHeight="1" thickBot="1">
      <c r="A277" s="100"/>
      <c r="B277" s="104" t="s">
        <v>332</v>
      </c>
      <c r="C277" s="107"/>
      <c r="D277" s="56"/>
      <c r="E277" s="98"/>
      <c r="F277" s="98"/>
    </row>
    <row r="278" spans="1:6" ht="12" customHeight="1" thickBot="1">
      <c r="A278" s="80"/>
      <c r="B278" s="86" t="s">
        <v>313</v>
      </c>
      <c r="C278" s="112">
        <f>SUM(C272:C277)</f>
        <v>1250</v>
      </c>
      <c r="D278" s="155"/>
      <c r="E278" s="98"/>
      <c r="F278" s="98"/>
    </row>
    <row r="279" spans="1:6" ht="12" customHeight="1">
      <c r="A279" s="15">
        <v>3304</v>
      </c>
      <c r="B279" s="133" t="s">
        <v>275</v>
      </c>
      <c r="C279" s="119"/>
      <c r="D279" s="247"/>
      <c r="E279" s="98"/>
      <c r="F279" s="98"/>
    </row>
    <row r="280" spans="1:6" ht="12" customHeight="1">
      <c r="A280" s="100"/>
      <c r="B280" s="101" t="s">
        <v>60</v>
      </c>
      <c r="C280" s="107"/>
      <c r="D280" s="242"/>
      <c r="E280" s="98"/>
      <c r="F280" s="98"/>
    </row>
    <row r="281" spans="1:6" ht="12" customHeight="1">
      <c r="A281" s="100"/>
      <c r="B281" s="7" t="s">
        <v>372</v>
      </c>
      <c r="C281" s="107"/>
      <c r="D281" s="285"/>
      <c r="E281" s="98"/>
      <c r="F281" s="98"/>
    </row>
    <row r="282" spans="1:6" ht="12" customHeight="1">
      <c r="A282" s="100"/>
      <c r="B282" s="115" t="s">
        <v>331</v>
      </c>
      <c r="C282" s="107"/>
      <c r="D282" s="285"/>
      <c r="E282" s="98"/>
      <c r="F282" s="98"/>
    </row>
    <row r="283" spans="1:6" ht="12" customHeight="1">
      <c r="A283" s="100"/>
      <c r="B283" s="10" t="s">
        <v>350</v>
      </c>
      <c r="C283" s="348">
        <v>3900</v>
      </c>
      <c r="D283" s="242"/>
      <c r="E283" s="98"/>
      <c r="F283" s="98"/>
    </row>
    <row r="284" spans="1:6" ht="12" customHeight="1">
      <c r="A284" s="100"/>
      <c r="B284" s="10" t="s">
        <v>77</v>
      </c>
      <c r="C284" s="107"/>
      <c r="D284" s="248"/>
      <c r="E284" s="98"/>
      <c r="F284" s="98"/>
    </row>
    <row r="285" spans="1:6" ht="12" customHeight="1" thickBot="1">
      <c r="A285" s="100"/>
      <c r="B285" s="104" t="s">
        <v>332</v>
      </c>
      <c r="C285" s="107"/>
      <c r="D285" s="56"/>
      <c r="E285" s="98"/>
      <c r="F285" s="98"/>
    </row>
    <row r="286" spans="1:6" ht="12" customHeight="1" thickBot="1">
      <c r="A286" s="80"/>
      <c r="B286" s="86" t="s">
        <v>313</v>
      </c>
      <c r="C286" s="112">
        <f>SUM(C280:C285)</f>
        <v>3900</v>
      </c>
      <c r="D286" s="155"/>
      <c r="E286" s="98"/>
      <c r="F286" s="98"/>
    </row>
    <row r="287" spans="1:6" ht="12" customHeight="1">
      <c r="A287" s="15">
        <v>3305</v>
      </c>
      <c r="B287" s="133" t="s">
        <v>136</v>
      </c>
      <c r="C287" s="119"/>
      <c r="D287" s="247"/>
      <c r="E287" s="98"/>
      <c r="F287" s="98"/>
    </row>
    <row r="288" spans="1:6" ht="12" customHeight="1">
      <c r="A288" s="100"/>
      <c r="B288" s="101" t="s">
        <v>60</v>
      </c>
      <c r="C288" s="107"/>
      <c r="D288" s="242"/>
      <c r="E288" s="98"/>
      <c r="F288" s="98"/>
    </row>
    <row r="289" spans="1:6" ht="12" customHeight="1">
      <c r="A289" s="100"/>
      <c r="B289" s="7" t="s">
        <v>372</v>
      </c>
      <c r="C289" s="107"/>
      <c r="D289" s="242"/>
      <c r="E289" s="98"/>
      <c r="F289" s="98"/>
    </row>
    <row r="290" spans="1:6" ht="12" customHeight="1">
      <c r="A290" s="100"/>
      <c r="B290" s="115" t="s">
        <v>331</v>
      </c>
      <c r="C290" s="107"/>
      <c r="D290" s="242"/>
      <c r="E290" s="98"/>
      <c r="F290" s="98"/>
    </row>
    <row r="291" spans="1:6" ht="12" customHeight="1">
      <c r="A291" s="100"/>
      <c r="B291" s="10" t="s">
        <v>350</v>
      </c>
      <c r="C291" s="348">
        <v>290</v>
      </c>
      <c r="D291" s="242"/>
      <c r="E291" s="98"/>
      <c r="F291" s="98"/>
    </row>
    <row r="292" spans="1:6" ht="12" customHeight="1">
      <c r="A292" s="100"/>
      <c r="B292" s="10" t="s">
        <v>77</v>
      </c>
      <c r="C292" s="107"/>
      <c r="D292" s="248"/>
      <c r="E292" s="98"/>
      <c r="F292" s="98"/>
    </row>
    <row r="293" spans="1:6" ht="12" customHeight="1" thickBot="1">
      <c r="A293" s="100"/>
      <c r="B293" s="104" t="s">
        <v>332</v>
      </c>
      <c r="C293" s="107"/>
      <c r="D293" s="56"/>
      <c r="E293" s="98"/>
      <c r="F293" s="98"/>
    </row>
    <row r="294" spans="1:6" ht="12" customHeight="1" thickBot="1">
      <c r="A294" s="80"/>
      <c r="B294" s="86" t="s">
        <v>313</v>
      </c>
      <c r="C294" s="112">
        <f>SUM(C288:C293)</f>
        <v>290</v>
      </c>
      <c r="D294" s="239"/>
      <c r="E294" s="98"/>
      <c r="F294" s="98"/>
    </row>
    <row r="295" spans="1:6" ht="12" customHeight="1">
      <c r="A295" s="99">
        <v>3306</v>
      </c>
      <c r="B295" s="128" t="s">
        <v>137</v>
      </c>
      <c r="C295" s="129"/>
      <c r="D295" s="4"/>
      <c r="E295" s="98"/>
      <c r="F295" s="98"/>
    </row>
    <row r="296" spans="1:6" ht="12" customHeight="1">
      <c r="A296" s="100"/>
      <c r="B296" s="101" t="s">
        <v>60</v>
      </c>
      <c r="C296" s="107"/>
      <c r="D296" s="5"/>
      <c r="E296" s="98"/>
      <c r="F296" s="98"/>
    </row>
    <row r="297" spans="1:6" ht="12" customHeight="1">
      <c r="A297" s="100"/>
      <c r="B297" s="7" t="s">
        <v>372</v>
      </c>
      <c r="C297" s="348">
        <v>5050</v>
      </c>
      <c r="D297" s="285"/>
      <c r="E297" s="98"/>
      <c r="F297" s="98"/>
    </row>
    <row r="298" spans="1:6" ht="12" customHeight="1">
      <c r="A298" s="100"/>
      <c r="B298" s="115" t="s">
        <v>331</v>
      </c>
      <c r="C298" s="348"/>
      <c r="D298" s="285"/>
      <c r="E298" s="98"/>
      <c r="F298" s="98"/>
    </row>
    <row r="299" spans="1:6" ht="12" customHeight="1">
      <c r="A299" s="100"/>
      <c r="B299" s="10" t="s">
        <v>350</v>
      </c>
      <c r="C299" s="348">
        <v>18700</v>
      </c>
      <c r="D299" s="5"/>
      <c r="E299" s="98"/>
      <c r="F299" s="98"/>
    </row>
    <row r="300" spans="1:6" ht="12" customHeight="1">
      <c r="A300" s="100"/>
      <c r="B300" s="10" t="s">
        <v>77</v>
      </c>
      <c r="C300" s="107"/>
      <c r="D300" s="5"/>
      <c r="E300" s="98"/>
      <c r="F300" s="98"/>
    </row>
    <row r="301" spans="1:6" ht="12" customHeight="1" thickBot="1">
      <c r="A301" s="100"/>
      <c r="B301" s="104" t="s">
        <v>332</v>
      </c>
      <c r="C301" s="107"/>
      <c r="D301" s="56"/>
      <c r="E301" s="98"/>
      <c r="F301" s="98"/>
    </row>
    <row r="302" spans="1:6" ht="12" customHeight="1" thickBot="1">
      <c r="A302" s="80"/>
      <c r="B302" s="86" t="s">
        <v>313</v>
      </c>
      <c r="C302" s="112">
        <f>SUM(C296:C301)</f>
        <v>23750</v>
      </c>
      <c r="D302" s="239"/>
      <c r="E302" s="98"/>
      <c r="F302" s="98"/>
    </row>
    <row r="303" spans="1:6" ht="12" customHeight="1">
      <c r="A303" s="15">
        <v>3308</v>
      </c>
      <c r="B303" s="128" t="s">
        <v>294</v>
      </c>
      <c r="C303" s="129"/>
      <c r="D303" s="4"/>
      <c r="E303" s="98"/>
      <c r="F303" s="98"/>
    </row>
    <row r="304" spans="1:6" ht="12" customHeight="1">
      <c r="A304" s="15"/>
      <c r="B304" s="101" t="s">
        <v>60</v>
      </c>
      <c r="C304" s="119"/>
      <c r="D304" s="5"/>
      <c r="E304" s="98"/>
      <c r="F304" s="98"/>
    </row>
    <row r="305" spans="1:6" ht="12" customHeight="1">
      <c r="A305" s="15"/>
      <c r="B305" s="7" t="s">
        <v>372</v>
      </c>
      <c r="C305" s="74"/>
      <c r="D305" s="285"/>
      <c r="E305" s="98"/>
      <c r="F305" s="98"/>
    </row>
    <row r="306" spans="1:6" ht="12" customHeight="1">
      <c r="A306" s="15"/>
      <c r="B306" s="115" t="s">
        <v>331</v>
      </c>
      <c r="C306" s="74"/>
      <c r="D306" s="285"/>
      <c r="E306" s="98"/>
      <c r="F306" s="98"/>
    </row>
    <row r="307" spans="1:6" ht="12" customHeight="1">
      <c r="A307" s="15"/>
      <c r="B307" s="10" t="s">
        <v>350</v>
      </c>
      <c r="C307" s="209">
        <v>22000</v>
      </c>
      <c r="D307" s="286"/>
      <c r="E307" s="98"/>
      <c r="F307" s="98"/>
    </row>
    <row r="308" spans="1:6" ht="12" customHeight="1">
      <c r="A308" s="15"/>
      <c r="B308" s="10" t="s">
        <v>77</v>
      </c>
      <c r="C308" s="74"/>
      <c r="D308" s="5"/>
      <c r="E308" s="98"/>
      <c r="F308" s="98"/>
    </row>
    <row r="309" spans="1:6" ht="12" customHeight="1" thickBot="1">
      <c r="A309" s="15"/>
      <c r="B309" s="104" t="s">
        <v>332</v>
      </c>
      <c r="C309" s="75"/>
      <c r="D309" s="240"/>
      <c r="E309" s="98"/>
      <c r="F309" s="98"/>
    </row>
    <row r="310" spans="1:6" ht="12" customHeight="1" thickBot="1">
      <c r="A310" s="80"/>
      <c r="B310" s="86" t="s">
        <v>313</v>
      </c>
      <c r="C310" s="112">
        <f>SUM(C307:C309)</f>
        <v>22000</v>
      </c>
      <c r="D310" s="56"/>
      <c r="E310" s="98"/>
      <c r="F310" s="98"/>
    </row>
    <row r="311" spans="1:6" ht="12" customHeight="1">
      <c r="A311" s="15">
        <v>3309</v>
      </c>
      <c r="B311" s="128" t="s">
        <v>295</v>
      </c>
      <c r="C311" s="119"/>
      <c r="D311" s="237"/>
      <c r="E311" s="98"/>
      <c r="F311" s="98"/>
    </row>
    <row r="312" spans="1:6" ht="12" customHeight="1">
      <c r="A312" s="100"/>
      <c r="B312" s="101" t="s">
        <v>60</v>
      </c>
      <c r="C312" s="107"/>
      <c r="D312" s="237"/>
      <c r="E312" s="98"/>
      <c r="F312" s="98"/>
    </row>
    <row r="313" spans="1:6" ht="12" customHeight="1">
      <c r="A313" s="100"/>
      <c r="B313" s="7" t="s">
        <v>372</v>
      </c>
      <c r="C313" s="107"/>
      <c r="D313" s="237"/>
      <c r="E313" s="98"/>
      <c r="F313" s="98"/>
    </row>
    <row r="314" spans="1:6" ht="12" customHeight="1">
      <c r="A314" s="100"/>
      <c r="B314" s="115" t="s">
        <v>331</v>
      </c>
      <c r="C314" s="107"/>
      <c r="D314" s="237"/>
      <c r="E314" s="98"/>
      <c r="F314" s="98"/>
    </row>
    <row r="315" spans="1:6" ht="12" customHeight="1">
      <c r="A315" s="100"/>
      <c r="B315" s="10" t="s">
        <v>350</v>
      </c>
      <c r="C315" s="348">
        <v>5100</v>
      </c>
      <c r="D315" s="237"/>
      <c r="E315" s="98"/>
      <c r="F315" s="98"/>
    </row>
    <row r="316" spans="1:6" ht="12" customHeight="1">
      <c r="A316" s="100"/>
      <c r="B316" s="10" t="s">
        <v>77</v>
      </c>
      <c r="C316" s="107"/>
      <c r="D316" s="243"/>
      <c r="E316" s="98"/>
      <c r="F316" s="98"/>
    </row>
    <row r="317" spans="1:6" ht="12" customHeight="1" thickBot="1">
      <c r="A317" s="100"/>
      <c r="B317" s="104" t="s">
        <v>332</v>
      </c>
      <c r="C317" s="107"/>
      <c r="D317" s="56"/>
      <c r="E317" s="98"/>
      <c r="F317" s="98"/>
    </row>
    <row r="318" spans="1:6" ht="12.75" customHeight="1" thickBot="1">
      <c r="A318" s="80"/>
      <c r="B318" s="86" t="s">
        <v>313</v>
      </c>
      <c r="C318" s="112">
        <f>SUM(C312:C317)</f>
        <v>5100</v>
      </c>
      <c r="D318" s="239"/>
      <c r="E318" s="98"/>
      <c r="F318" s="98"/>
    </row>
    <row r="319" spans="1:6" ht="12.75" customHeight="1">
      <c r="A319" s="15">
        <v>3310</v>
      </c>
      <c r="B319" s="128" t="s">
        <v>296</v>
      </c>
      <c r="C319" s="119"/>
      <c r="D319" s="237"/>
      <c r="E319" s="98"/>
      <c r="F319" s="98"/>
    </row>
    <row r="320" spans="1:6" ht="12.75" customHeight="1">
      <c r="A320" s="100"/>
      <c r="B320" s="101" t="s">
        <v>60</v>
      </c>
      <c r="C320" s="107"/>
      <c r="D320" s="237"/>
      <c r="E320" s="98"/>
      <c r="F320" s="98"/>
    </row>
    <row r="321" spans="1:6" ht="12.75" customHeight="1">
      <c r="A321" s="100"/>
      <c r="B321" s="7" t="s">
        <v>372</v>
      </c>
      <c r="C321" s="107"/>
      <c r="D321" s="237"/>
      <c r="E321" s="98"/>
      <c r="F321" s="98"/>
    </row>
    <row r="322" spans="1:6" ht="12.75" customHeight="1">
      <c r="A322" s="100"/>
      <c r="B322" s="115" t="s">
        <v>331</v>
      </c>
      <c r="C322" s="107"/>
      <c r="D322" s="237"/>
      <c r="E322" s="98"/>
      <c r="F322" s="98"/>
    </row>
    <row r="323" spans="1:6" ht="12.75" customHeight="1">
      <c r="A323" s="100"/>
      <c r="B323" s="10" t="s">
        <v>350</v>
      </c>
      <c r="C323" s="348">
        <v>6000</v>
      </c>
      <c r="D323" s="237"/>
      <c r="E323" s="98"/>
      <c r="F323" s="98"/>
    </row>
    <row r="324" spans="1:6" ht="12.75" customHeight="1">
      <c r="A324" s="100"/>
      <c r="B324" s="10" t="s">
        <v>77</v>
      </c>
      <c r="C324" s="107"/>
      <c r="D324" s="243"/>
      <c r="E324" s="98"/>
      <c r="F324" s="98"/>
    </row>
    <row r="325" spans="1:6" ht="12.75" customHeight="1" thickBot="1">
      <c r="A325" s="100"/>
      <c r="B325" s="104" t="s">
        <v>332</v>
      </c>
      <c r="C325" s="107"/>
      <c r="D325" s="56"/>
      <c r="E325" s="98"/>
      <c r="F325" s="98"/>
    </row>
    <row r="326" spans="1:6" ht="12.75" customHeight="1" thickBot="1">
      <c r="A326" s="80"/>
      <c r="B326" s="86" t="s">
        <v>313</v>
      </c>
      <c r="C326" s="112">
        <f>SUM(C320:C325)</f>
        <v>6000</v>
      </c>
      <c r="D326" s="239"/>
      <c r="E326" s="98"/>
      <c r="F326" s="98"/>
    </row>
    <row r="327" spans="1:6" ht="12" customHeight="1">
      <c r="A327" s="15">
        <v>3311</v>
      </c>
      <c r="B327" s="128" t="s">
        <v>138</v>
      </c>
      <c r="C327" s="119"/>
      <c r="D327" s="237"/>
      <c r="E327" s="98"/>
      <c r="F327" s="98"/>
    </row>
    <row r="328" spans="1:6" ht="12" customHeight="1">
      <c r="A328" s="100"/>
      <c r="B328" s="101" t="s">
        <v>60</v>
      </c>
      <c r="C328" s="107"/>
      <c r="D328" s="237"/>
      <c r="E328" s="98"/>
      <c r="F328" s="98"/>
    </row>
    <row r="329" spans="1:6" ht="12" customHeight="1">
      <c r="A329" s="100"/>
      <c r="B329" s="7" t="s">
        <v>372</v>
      </c>
      <c r="C329" s="107"/>
      <c r="D329" s="237"/>
      <c r="E329" s="98"/>
      <c r="F329" s="98"/>
    </row>
    <row r="330" spans="1:6" ht="12" customHeight="1">
      <c r="A330" s="100"/>
      <c r="B330" s="115" t="s">
        <v>331</v>
      </c>
      <c r="C330" s="107"/>
      <c r="D330" s="237"/>
      <c r="E330" s="98"/>
      <c r="F330" s="98"/>
    </row>
    <row r="331" spans="1:6" ht="12" customHeight="1">
      <c r="A331" s="100"/>
      <c r="B331" s="10" t="s">
        <v>350</v>
      </c>
      <c r="C331" s="348">
        <v>47000</v>
      </c>
      <c r="D331" s="237"/>
      <c r="E331" s="98"/>
      <c r="F331" s="98"/>
    </row>
    <row r="332" spans="1:6" ht="12" customHeight="1">
      <c r="A332" s="100"/>
      <c r="B332" s="10" t="s">
        <v>77</v>
      </c>
      <c r="C332" s="107"/>
      <c r="D332" s="243"/>
      <c r="E332" s="98"/>
      <c r="F332" s="98"/>
    </row>
    <row r="333" spans="1:6" ht="12" customHeight="1" thickBot="1">
      <c r="A333" s="100"/>
      <c r="B333" s="104" t="s">
        <v>332</v>
      </c>
      <c r="C333" s="107"/>
      <c r="D333" s="56"/>
      <c r="E333" s="98"/>
      <c r="F333" s="98"/>
    </row>
    <row r="334" spans="1:6" ht="12.75" thickBot="1">
      <c r="A334" s="80"/>
      <c r="B334" s="86" t="s">
        <v>313</v>
      </c>
      <c r="C334" s="112">
        <f>SUM(C328:C333)</f>
        <v>47000</v>
      </c>
      <c r="D334" s="239"/>
      <c r="E334" s="98"/>
      <c r="F334" s="98"/>
    </row>
    <row r="335" spans="1:6" ht="12">
      <c r="A335" s="99">
        <v>3514</v>
      </c>
      <c r="B335" s="128" t="s">
        <v>139</v>
      </c>
      <c r="C335" s="119"/>
      <c r="D335" s="237"/>
      <c r="E335" s="98"/>
      <c r="F335" s="98"/>
    </row>
    <row r="336" spans="1:6" ht="12" customHeight="1">
      <c r="A336" s="100"/>
      <c r="B336" s="101" t="s">
        <v>60</v>
      </c>
      <c r="C336" s="107"/>
      <c r="D336" s="237"/>
      <c r="E336" s="98"/>
      <c r="F336" s="98"/>
    </row>
    <row r="337" spans="1:6" ht="12" customHeight="1">
      <c r="A337" s="100"/>
      <c r="B337" s="7" t="s">
        <v>372</v>
      </c>
      <c r="C337" s="107"/>
      <c r="D337" s="237"/>
      <c r="E337" s="98"/>
      <c r="F337" s="98"/>
    </row>
    <row r="338" spans="1:6" ht="12" customHeight="1">
      <c r="A338" s="100"/>
      <c r="B338" s="115" t="s">
        <v>331</v>
      </c>
      <c r="C338" s="107"/>
      <c r="D338" s="237"/>
      <c r="E338" s="98"/>
      <c r="F338" s="98"/>
    </row>
    <row r="339" spans="1:6" ht="12" customHeight="1">
      <c r="A339" s="100"/>
      <c r="B339" s="10" t="s">
        <v>350</v>
      </c>
      <c r="C339" s="348">
        <v>25000</v>
      </c>
      <c r="D339" s="237"/>
      <c r="E339" s="98"/>
      <c r="F339" s="98"/>
    </row>
    <row r="340" spans="1:6" ht="12" customHeight="1">
      <c r="A340" s="100"/>
      <c r="B340" s="10" t="s">
        <v>77</v>
      </c>
      <c r="C340" s="107"/>
      <c r="D340" s="243"/>
      <c r="E340" s="98"/>
      <c r="F340" s="98"/>
    </row>
    <row r="341" spans="1:6" ht="12" customHeight="1" thickBot="1">
      <c r="A341" s="100"/>
      <c r="B341" s="104" t="s">
        <v>332</v>
      </c>
      <c r="C341" s="107"/>
      <c r="D341" s="56"/>
      <c r="E341" s="98"/>
      <c r="F341" s="98"/>
    </row>
    <row r="342" spans="1:6" ht="12" customHeight="1" thickBot="1">
      <c r="A342" s="80"/>
      <c r="B342" s="86" t="s">
        <v>313</v>
      </c>
      <c r="C342" s="112">
        <f>SUM(C336:C341)</f>
        <v>25000</v>
      </c>
      <c r="D342" s="239"/>
      <c r="E342" s="98"/>
      <c r="F342" s="98"/>
    </row>
    <row r="343" spans="1:6" ht="12" customHeight="1">
      <c r="A343" s="15">
        <v>3315</v>
      </c>
      <c r="B343" s="133" t="s">
        <v>140</v>
      </c>
      <c r="C343" s="119"/>
      <c r="D343" s="237"/>
      <c r="E343" s="98"/>
      <c r="F343" s="98"/>
    </row>
    <row r="344" spans="1:6" ht="12" customHeight="1">
      <c r="A344" s="100"/>
      <c r="B344" s="101" t="s">
        <v>60</v>
      </c>
      <c r="C344" s="107"/>
      <c r="D344" s="237"/>
      <c r="E344" s="98"/>
      <c r="F344" s="98"/>
    </row>
    <row r="345" spans="1:6" ht="12" customHeight="1">
      <c r="A345" s="100"/>
      <c r="B345" s="7" t="s">
        <v>372</v>
      </c>
      <c r="C345" s="107"/>
      <c r="D345" s="237"/>
      <c r="E345" s="98"/>
      <c r="F345" s="98"/>
    </row>
    <row r="346" spans="1:6" ht="12" customHeight="1">
      <c r="A346" s="100"/>
      <c r="B346" s="115" t="s">
        <v>331</v>
      </c>
      <c r="C346" s="107"/>
      <c r="D346" s="237"/>
      <c r="E346" s="98"/>
      <c r="F346" s="98"/>
    </row>
    <row r="347" spans="1:6" ht="12" customHeight="1">
      <c r="A347" s="100"/>
      <c r="B347" s="10" t="s">
        <v>350</v>
      </c>
      <c r="C347" s="348">
        <v>30000</v>
      </c>
      <c r="D347" s="237"/>
      <c r="E347" s="98"/>
      <c r="F347" s="98"/>
    </row>
    <row r="348" spans="1:6" ht="12" customHeight="1">
      <c r="A348" s="100"/>
      <c r="B348" s="10" t="s">
        <v>77</v>
      </c>
      <c r="C348" s="107"/>
      <c r="D348" s="243"/>
      <c r="E348" s="98"/>
      <c r="F348" s="98"/>
    </row>
    <row r="349" spans="1:6" ht="12" customHeight="1" thickBot="1">
      <c r="A349" s="100"/>
      <c r="B349" s="104" t="s">
        <v>332</v>
      </c>
      <c r="C349" s="107"/>
      <c r="D349" s="240"/>
      <c r="E349" s="98"/>
      <c r="F349" s="98"/>
    </row>
    <row r="350" spans="1:6" ht="12" customHeight="1" thickBot="1">
      <c r="A350" s="80"/>
      <c r="B350" s="86" t="s">
        <v>313</v>
      </c>
      <c r="C350" s="112">
        <f>SUM(C344:C349)</f>
        <v>30000</v>
      </c>
      <c r="D350" s="239"/>
      <c r="E350" s="98"/>
      <c r="F350" s="98"/>
    </row>
    <row r="351" spans="1:6" ht="12" customHeight="1">
      <c r="A351" s="15">
        <v>3318</v>
      </c>
      <c r="B351" s="133" t="s">
        <v>142</v>
      </c>
      <c r="C351" s="119"/>
      <c r="D351" s="237"/>
      <c r="E351" s="98"/>
      <c r="F351" s="98"/>
    </row>
    <row r="352" spans="1:6" ht="12" customHeight="1">
      <c r="A352" s="100"/>
      <c r="B352" s="101" t="s">
        <v>60</v>
      </c>
      <c r="C352" s="107"/>
      <c r="D352" s="237"/>
      <c r="E352" s="98"/>
      <c r="F352" s="98"/>
    </row>
    <row r="353" spans="1:6" ht="12" customHeight="1">
      <c r="A353" s="100"/>
      <c r="B353" s="7" t="s">
        <v>372</v>
      </c>
      <c r="C353" s="107"/>
      <c r="D353" s="237"/>
      <c r="E353" s="98"/>
      <c r="F353" s="98"/>
    </row>
    <row r="354" spans="1:6" ht="12" customHeight="1">
      <c r="A354" s="100"/>
      <c r="B354" s="115" t="s">
        <v>331</v>
      </c>
      <c r="C354" s="107"/>
      <c r="D354" s="237"/>
      <c r="E354" s="98"/>
      <c r="F354" s="98"/>
    </row>
    <row r="355" spans="1:6" ht="12" customHeight="1">
      <c r="A355" s="100"/>
      <c r="B355" s="10" t="s">
        <v>350</v>
      </c>
      <c r="C355" s="348">
        <v>2200</v>
      </c>
      <c r="D355" s="237"/>
      <c r="E355" s="98"/>
      <c r="F355" s="98"/>
    </row>
    <row r="356" spans="1:6" ht="12" customHeight="1">
      <c r="A356" s="100"/>
      <c r="B356" s="10" t="s">
        <v>77</v>
      </c>
      <c r="C356" s="107"/>
      <c r="D356" s="243"/>
      <c r="E356" s="98"/>
      <c r="F356" s="98"/>
    </row>
    <row r="357" spans="1:6" ht="12" customHeight="1" thickBot="1">
      <c r="A357" s="100"/>
      <c r="B357" s="104" t="s">
        <v>332</v>
      </c>
      <c r="C357" s="107"/>
      <c r="D357" s="56"/>
      <c r="E357" s="98"/>
      <c r="F357" s="98"/>
    </row>
    <row r="358" spans="1:6" ht="12" customHeight="1" thickBot="1">
      <c r="A358" s="80"/>
      <c r="B358" s="86" t="s">
        <v>313</v>
      </c>
      <c r="C358" s="112">
        <f>SUM(C352:C357)</f>
        <v>2200</v>
      </c>
      <c r="D358" s="239"/>
      <c r="E358" s="98"/>
      <c r="F358" s="98"/>
    </row>
    <row r="359" spans="1:6" ht="12" customHeight="1">
      <c r="A359" s="15">
        <v>3320</v>
      </c>
      <c r="B359" s="128" t="s">
        <v>211</v>
      </c>
      <c r="C359" s="129"/>
      <c r="D359" s="237"/>
      <c r="E359" s="98"/>
      <c r="F359" s="98"/>
    </row>
    <row r="360" spans="1:6" ht="12" customHeight="1">
      <c r="A360" s="100"/>
      <c r="B360" s="101" t="s">
        <v>60</v>
      </c>
      <c r="C360" s="107"/>
      <c r="D360" s="237"/>
      <c r="E360" s="98"/>
      <c r="F360" s="98"/>
    </row>
    <row r="361" spans="1:6" ht="12" customHeight="1">
      <c r="A361" s="100"/>
      <c r="B361" s="7" t="s">
        <v>372</v>
      </c>
      <c r="C361" s="107"/>
      <c r="D361" s="237"/>
      <c r="E361" s="98"/>
      <c r="F361" s="98"/>
    </row>
    <row r="362" spans="1:6" ht="12" customHeight="1">
      <c r="A362" s="100"/>
      <c r="B362" s="115" t="s">
        <v>331</v>
      </c>
      <c r="C362" s="107"/>
      <c r="D362" s="237"/>
      <c r="E362" s="98"/>
      <c r="F362" s="98"/>
    </row>
    <row r="363" spans="1:6" ht="12" customHeight="1">
      <c r="A363" s="100"/>
      <c r="B363" s="10" t="s">
        <v>350</v>
      </c>
      <c r="C363" s="348">
        <v>920</v>
      </c>
      <c r="D363" s="237"/>
      <c r="E363" s="98"/>
      <c r="F363" s="98"/>
    </row>
    <row r="364" spans="1:6" ht="12" customHeight="1">
      <c r="A364" s="100"/>
      <c r="B364" s="10" t="s">
        <v>77</v>
      </c>
      <c r="C364" s="107"/>
      <c r="D364" s="243"/>
      <c r="E364" s="98"/>
      <c r="F364" s="98"/>
    </row>
    <row r="365" spans="1:6" ht="12" customHeight="1" thickBot="1">
      <c r="A365" s="100"/>
      <c r="B365" s="104" t="s">
        <v>332</v>
      </c>
      <c r="C365" s="107"/>
      <c r="D365" s="56"/>
      <c r="E365" s="98"/>
      <c r="F365" s="98"/>
    </row>
    <row r="366" spans="1:6" ht="12" customHeight="1" thickBot="1">
      <c r="A366" s="80"/>
      <c r="B366" s="86" t="s">
        <v>313</v>
      </c>
      <c r="C366" s="112">
        <f>SUM(C360:C365)</f>
        <v>920</v>
      </c>
      <c r="D366" s="239"/>
      <c r="E366" s="98"/>
      <c r="F366" s="98"/>
    </row>
    <row r="367" spans="1:6" ht="12" customHeight="1">
      <c r="A367" s="15">
        <v>3321</v>
      </c>
      <c r="B367" s="128" t="s">
        <v>362</v>
      </c>
      <c r="C367" s="119"/>
      <c r="D367" s="237"/>
      <c r="E367" s="98"/>
      <c r="F367" s="98"/>
    </row>
    <row r="368" spans="1:6" ht="12" customHeight="1">
      <c r="A368" s="100"/>
      <c r="B368" s="101" t="s">
        <v>60</v>
      </c>
      <c r="C368" s="107"/>
      <c r="D368" s="237"/>
      <c r="E368" s="98"/>
      <c r="F368" s="98"/>
    </row>
    <row r="369" spans="1:6" ht="12" customHeight="1">
      <c r="A369" s="100"/>
      <c r="B369" s="7" t="s">
        <v>372</v>
      </c>
      <c r="C369" s="107"/>
      <c r="D369" s="237"/>
      <c r="E369" s="98"/>
      <c r="F369" s="98"/>
    </row>
    <row r="370" spans="1:6" ht="12" customHeight="1">
      <c r="A370" s="100"/>
      <c r="B370" s="115" t="s">
        <v>331</v>
      </c>
      <c r="C370" s="107"/>
      <c r="D370" s="4" t="s">
        <v>266</v>
      </c>
      <c r="E370" s="98"/>
      <c r="F370" s="98"/>
    </row>
    <row r="371" spans="1:6" ht="12" customHeight="1">
      <c r="A371" s="100"/>
      <c r="B371" s="10" t="s">
        <v>350</v>
      </c>
      <c r="C371" s="107">
        <v>11000</v>
      </c>
      <c r="D371" s="237"/>
      <c r="E371" s="98"/>
      <c r="F371" s="98"/>
    </row>
    <row r="372" spans="1:6" ht="12" customHeight="1">
      <c r="A372" s="100"/>
      <c r="B372" s="10" t="s">
        <v>77</v>
      </c>
      <c r="C372" s="107"/>
      <c r="D372" s="243"/>
      <c r="E372" s="98"/>
      <c r="F372" s="98"/>
    </row>
    <row r="373" spans="1:6" ht="12" customHeight="1" thickBot="1">
      <c r="A373" s="100"/>
      <c r="B373" s="104" t="s">
        <v>332</v>
      </c>
      <c r="C373" s="107"/>
      <c r="D373" s="56"/>
      <c r="E373" s="98"/>
      <c r="F373" s="98"/>
    </row>
    <row r="374" spans="1:6" ht="12" customHeight="1" thickBot="1">
      <c r="A374" s="80"/>
      <c r="B374" s="86" t="s">
        <v>313</v>
      </c>
      <c r="C374" s="112">
        <f>SUM(C368:C373)</f>
        <v>11000</v>
      </c>
      <c r="D374" s="239"/>
      <c r="E374" s="98"/>
      <c r="F374" s="98"/>
    </row>
    <row r="375" spans="1:6" ht="12" customHeight="1">
      <c r="A375" s="15">
        <v>3322</v>
      </c>
      <c r="B375" s="128" t="s">
        <v>143</v>
      </c>
      <c r="C375" s="119"/>
      <c r="D375" s="237"/>
      <c r="E375" s="98"/>
      <c r="F375" s="98"/>
    </row>
    <row r="376" spans="1:6" ht="12" customHeight="1">
      <c r="A376" s="100"/>
      <c r="B376" s="101" t="s">
        <v>60</v>
      </c>
      <c r="C376" s="107"/>
      <c r="D376" s="237"/>
      <c r="E376" s="98"/>
      <c r="F376" s="98"/>
    </row>
    <row r="377" spans="1:6" ht="12" customHeight="1">
      <c r="A377" s="100"/>
      <c r="B377" s="7" t="s">
        <v>372</v>
      </c>
      <c r="C377" s="107"/>
      <c r="D377" s="237"/>
      <c r="E377" s="98"/>
      <c r="F377" s="98"/>
    </row>
    <row r="378" spans="1:6" ht="12" customHeight="1">
      <c r="A378" s="100"/>
      <c r="B378" s="115" t="s">
        <v>331</v>
      </c>
      <c r="C378" s="107"/>
      <c r="D378" s="237"/>
      <c r="E378" s="98"/>
      <c r="F378" s="98"/>
    </row>
    <row r="379" spans="1:6" ht="12" customHeight="1">
      <c r="A379" s="100"/>
      <c r="B379" s="10" t="s">
        <v>350</v>
      </c>
      <c r="C379" s="348">
        <v>6500</v>
      </c>
      <c r="D379" s="237"/>
      <c r="E379" s="98"/>
      <c r="F379" s="98"/>
    </row>
    <row r="380" spans="1:6" ht="12" customHeight="1">
      <c r="A380" s="100"/>
      <c r="B380" s="10" t="s">
        <v>77</v>
      </c>
      <c r="C380" s="107"/>
      <c r="D380" s="243"/>
      <c r="E380" s="98"/>
      <c r="F380" s="98"/>
    </row>
    <row r="381" spans="1:6" ht="12" customHeight="1" thickBot="1">
      <c r="A381" s="100"/>
      <c r="B381" s="104" t="s">
        <v>332</v>
      </c>
      <c r="C381" s="107"/>
      <c r="D381" s="56"/>
      <c r="E381" s="98"/>
      <c r="F381" s="98"/>
    </row>
    <row r="382" spans="1:6" ht="12" customHeight="1" thickBot="1">
      <c r="A382" s="80"/>
      <c r="B382" s="86" t="s">
        <v>313</v>
      </c>
      <c r="C382" s="112">
        <f>SUM(C376:C381)</f>
        <v>6500</v>
      </c>
      <c r="D382" s="239"/>
      <c r="E382" s="98"/>
      <c r="F382" s="98"/>
    </row>
    <row r="383" spans="1:6" ht="12" customHeight="1">
      <c r="A383" s="79">
        <v>3341</v>
      </c>
      <c r="B383" s="136" t="s">
        <v>360</v>
      </c>
      <c r="C383" s="129"/>
      <c r="D383" s="237"/>
      <c r="E383" s="98"/>
      <c r="F383" s="98"/>
    </row>
    <row r="384" spans="1:6" ht="12" customHeight="1">
      <c r="A384" s="15"/>
      <c r="B384" s="101" t="s">
        <v>60</v>
      </c>
      <c r="C384" s="74"/>
      <c r="D384" s="237"/>
      <c r="E384" s="98"/>
      <c r="F384" s="98"/>
    </row>
    <row r="385" spans="1:6" ht="12" customHeight="1">
      <c r="A385" s="15"/>
      <c r="B385" s="7" t="s">
        <v>372</v>
      </c>
      <c r="C385" s="74"/>
      <c r="D385" s="237"/>
      <c r="E385" s="98"/>
      <c r="F385" s="98"/>
    </row>
    <row r="386" spans="1:6" ht="12" customHeight="1">
      <c r="A386" s="116"/>
      <c r="B386" s="115" t="s">
        <v>331</v>
      </c>
      <c r="C386" s="209">
        <v>1042</v>
      </c>
      <c r="D386" s="237"/>
      <c r="E386" s="98"/>
      <c r="F386" s="98"/>
    </row>
    <row r="387" spans="1:6" ht="12" customHeight="1">
      <c r="A387" s="15"/>
      <c r="B387" s="10" t="s">
        <v>247</v>
      </c>
      <c r="C387" s="74"/>
      <c r="D387" s="237"/>
      <c r="E387" s="98"/>
      <c r="F387" s="98"/>
    </row>
    <row r="388" spans="1:6" ht="12" customHeight="1">
      <c r="A388" s="15"/>
      <c r="B388" s="10" t="s">
        <v>77</v>
      </c>
      <c r="C388" s="74"/>
      <c r="D388" s="243"/>
      <c r="E388" s="98"/>
      <c r="F388" s="98"/>
    </row>
    <row r="389" spans="1:6" ht="12" customHeight="1" thickBot="1">
      <c r="A389" s="15"/>
      <c r="B389" s="104" t="s">
        <v>332</v>
      </c>
      <c r="C389" s="134"/>
      <c r="D389" s="56"/>
      <c r="E389" s="98"/>
      <c r="F389" s="98"/>
    </row>
    <row r="390" spans="1:6" ht="12" customHeight="1" thickBot="1">
      <c r="A390" s="110"/>
      <c r="B390" s="86" t="s">
        <v>313</v>
      </c>
      <c r="C390" s="112">
        <f>SUM(C384:C389)</f>
        <v>1042</v>
      </c>
      <c r="D390" s="239"/>
      <c r="E390" s="98"/>
      <c r="F390" s="98"/>
    </row>
    <row r="391" spans="1:6" ht="12" customHeight="1">
      <c r="A391" s="79">
        <v>3342</v>
      </c>
      <c r="B391" s="136" t="s">
        <v>361</v>
      </c>
      <c r="C391" s="129"/>
      <c r="D391" s="237"/>
      <c r="E391" s="98"/>
      <c r="F391" s="98"/>
    </row>
    <row r="392" spans="1:6" ht="12" customHeight="1">
      <c r="A392" s="15"/>
      <c r="B392" s="101" t="s">
        <v>60</v>
      </c>
      <c r="C392" s="74"/>
      <c r="D392" s="237"/>
      <c r="E392" s="98"/>
      <c r="F392" s="98"/>
    </row>
    <row r="393" spans="1:6" ht="12" customHeight="1">
      <c r="A393" s="15"/>
      <c r="B393" s="7" t="s">
        <v>372</v>
      </c>
      <c r="C393" s="74"/>
      <c r="D393" s="237"/>
      <c r="E393" s="98"/>
      <c r="F393" s="98"/>
    </row>
    <row r="394" spans="1:6" ht="12" customHeight="1">
      <c r="A394" s="116"/>
      <c r="B394" s="115" t="s">
        <v>331</v>
      </c>
      <c r="C394" s="209">
        <v>880</v>
      </c>
      <c r="D394" s="237"/>
      <c r="E394" s="98"/>
      <c r="F394" s="98"/>
    </row>
    <row r="395" spans="1:6" ht="12" customHeight="1">
      <c r="A395" s="15"/>
      <c r="B395" s="10" t="s">
        <v>247</v>
      </c>
      <c r="C395" s="74"/>
      <c r="D395" s="237"/>
      <c r="E395" s="98"/>
      <c r="F395" s="98"/>
    </row>
    <row r="396" spans="1:6" ht="12" customHeight="1">
      <c r="A396" s="15"/>
      <c r="B396" s="10" t="s">
        <v>77</v>
      </c>
      <c r="C396" s="74"/>
      <c r="D396" s="243"/>
      <c r="E396" s="98"/>
      <c r="F396" s="98"/>
    </row>
    <row r="397" spans="1:6" ht="12" customHeight="1" thickBot="1">
      <c r="A397" s="15"/>
      <c r="B397" s="104" t="s">
        <v>332</v>
      </c>
      <c r="C397" s="134"/>
      <c r="D397" s="56"/>
      <c r="E397" s="98"/>
      <c r="F397" s="98"/>
    </row>
    <row r="398" spans="1:6" ht="12" customHeight="1" thickBot="1">
      <c r="A398" s="110"/>
      <c r="B398" s="86" t="s">
        <v>313</v>
      </c>
      <c r="C398" s="112">
        <f>SUM(C392:C397)</f>
        <v>880</v>
      </c>
      <c r="D398" s="239"/>
      <c r="E398" s="98"/>
      <c r="F398" s="98"/>
    </row>
    <row r="399" spans="1:6" ht="12" customHeight="1">
      <c r="A399" s="79">
        <v>3343</v>
      </c>
      <c r="B399" s="136" t="s">
        <v>183</v>
      </c>
      <c r="C399" s="129"/>
      <c r="D399" s="237"/>
      <c r="E399" s="98"/>
      <c r="F399" s="98"/>
    </row>
    <row r="400" spans="1:6" ht="12" customHeight="1">
      <c r="A400" s="15"/>
      <c r="B400" s="101" t="s">
        <v>60</v>
      </c>
      <c r="C400" s="74"/>
      <c r="D400" s="237"/>
      <c r="E400" s="98"/>
      <c r="F400" s="98"/>
    </row>
    <row r="401" spans="1:6" ht="12" customHeight="1">
      <c r="A401" s="15"/>
      <c r="B401" s="7" t="s">
        <v>372</v>
      </c>
      <c r="C401" s="74"/>
      <c r="D401" s="237"/>
      <c r="E401" s="98"/>
      <c r="F401" s="98"/>
    </row>
    <row r="402" spans="1:6" ht="12" customHeight="1">
      <c r="A402" s="116"/>
      <c r="B402" s="115" t="s">
        <v>331</v>
      </c>
      <c r="C402" s="209">
        <v>345</v>
      </c>
      <c r="D402" s="237"/>
      <c r="E402" s="98"/>
      <c r="F402" s="98"/>
    </row>
    <row r="403" spans="1:6" ht="12" customHeight="1">
      <c r="A403" s="15"/>
      <c r="B403" s="10" t="s">
        <v>350</v>
      </c>
      <c r="C403" s="74"/>
      <c r="D403" s="237"/>
      <c r="E403" s="98"/>
      <c r="F403" s="98"/>
    </row>
    <row r="404" spans="1:6" ht="12" customHeight="1">
      <c r="A404" s="15"/>
      <c r="B404" s="10" t="s">
        <v>77</v>
      </c>
      <c r="C404" s="74"/>
      <c r="D404" s="243"/>
      <c r="E404" s="98"/>
      <c r="F404" s="98"/>
    </row>
    <row r="405" spans="1:6" ht="12" customHeight="1" thickBot="1">
      <c r="A405" s="15"/>
      <c r="B405" s="104" t="s">
        <v>332</v>
      </c>
      <c r="C405" s="134"/>
      <c r="D405" s="56"/>
      <c r="E405" s="98"/>
      <c r="F405" s="98"/>
    </row>
    <row r="406" spans="1:6" ht="12" customHeight="1" thickBot="1">
      <c r="A406" s="110"/>
      <c r="B406" s="86" t="s">
        <v>313</v>
      </c>
      <c r="C406" s="112">
        <f>SUM(C400:C405)</f>
        <v>345</v>
      </c>
      <c r="D406" s="239"/>
      <c r="E406" s="98"/>
      <c r="F406" s="98"/>
    </row>
    <row r="407" spans="1:6" ht="12" customHeight="1">
      <c r="A407" s="15">
        <v>3344</v>
      </c>
      <c r="B407" s="106" t="s">
        <v>306</v>
      </c>
      <c r="C407" s="113"/>
      <c r="D407" s="237"/>
      <c r="E407" s="98"/>
      <c r="F407" s="98"/>
    </row>
    <row r="408" spans="1:6" ht="12" customHeight="1">
      <c r="A408" s="15"/>
      <c r="B408" s="104" t="s">
        <v>60</v>
      </c>
      <c r="C408" s="74"/>
      <c r="D408" s="237"/>
      <c r="E408" s="98"/>
      <c r="F408" s="98"/>
    </row>
    <row r="409" spans="1:6" ht="12" customHeight="1">
      <c r="A409" s="15"/>
      <c r="B409" s="7" t="s">
        <v>372</v>
      </c>
      <c r="C409" s="74"/>
      <c r="D409" s="237"/>
      <c r="E409" s="98"/>
      <c r="F409" s="98"/>
    </row>
    <row r="410" spans="1:6" ht="12" customHeight="1">
      <c r="A410" s="221"/>
      <c r="B410" s="219" t="s">
        <v>331</v>
      </c>
      <c r="C410" s="209">
        <v>1027</v>
      </c>
      <c r="D410" s="237"/>
      <c r="E410" s="98"/>
      <c r="F410" s="98"/>
    </row>
    <row r="411" spans="1:6" ht="12" customHeight="1">
      <c r="A411" s="221"/>
      <c r="B411" s="10" t="s">
        <v>350</v>
      </c>
      <c r="C411" s="74"/>
      <c r="D411" s="237"/>
      <c r="E411" s="98"/>
      <c r="F411" s="98"/>
    </row>
    <row r="412" spans="1:6" ht="12" customHeight="1">
      <c r="A412" s="15"/>
      <c r="B412" s="7" t="s">
        <v>77</v>
      </c>
      <c r="C412" s="74"/>
      <c r="D412" s="243"/>
      <c r="E412" s="98"/>
      <c r="F412" s="98"/>
    </row>
    <row r="413" spans="1:6" ht="12" customHeight="1" thickBot="1">
      <c r="A413" s="15"/>
      <c r="B413" s="127" t="s">
        <v>332</v>
      </c>
      <c r="C413" s="75"/>
      <c r="D413" s="56"/>
      <c r="E413" s="98"/>
      <c r="F413" s="98"/>
    </row>
    <row r="414" spans="1:6" ht="12" customHeight="1" thickBot="1">
      <c r="A414" s="80"/>
      <c r="B414" s="93" t="s">
        <v>313</v>
      </c>
      <c r="C414" s="135">
        <f>SUM(C408:C413)</f>
        <v>1027</v>
      </c>
      <c r="D414" s="239"/>
      <c r="E414" s="98"/>
      <c r="F414" s="98"/>
    </row>
    <row r="415" spans="1:6" ht="12" customHeight="1">
      <c r="A415" s="15">
        <v>3345</v>
      </c>
      <c r="B415" s="103" t="s">
        <v>184</v>
      </c>
      <c r="C415" s="129"/>
      <c r="D415" s="4"/>
      <c r="E415" s="98"/>
      <c r="F415" s="98"/>
    </row>
    <row r="416" spans="1:6" ht="12" customHeight="1">
      <c r="A416" s="15"/>
      <c r="B416" s="101" t="s">
        <v>60</v>
      </c>
      <c r="C416" s="74"/>
      <c r="D416" s="5"/>
      <c r="E416" s="98"/>
      <c r="F416" s="98"/>
    </row>
    <row r="417" spans="1:6" ht="12" customHeight="1">
      <c r="A417" s="15"/>
      <c r="B417" s="7" t="s">
        <v>372</v>
      </c>
      <c r="C417" s="74"/>
      <c r="D417" s="5"/>
      <c r="E417" s="98"/>
      <c r="F417" s="98"/>
    </row>
    <row r="418" spans="1:6" ht="12" customHeight="1">
      <c r="A418" s="15"/>
      <c r="B418" s="115" t="s">
        <v>331</v>
      </c>
      <c r="C418" s="209">
        <v>300</v>
      </c>
      <c r="D418" s="5"/>
      <c r="E418" s="98"/>
      <c r="F418" s="98"/>
    </row>
    <row r="419" spans="1:6" ht="12" customHeight="1">
      <c r="A419" s="15"/>
      <c r="B419" s="10" t="s">
        <v>350</v>
      </c>
      <c r="C419" s="74"/>
      <c r="D419" s="5"/>
      <c r="E419" s="98"/>
      <c r="F419" s="98"/>
    </row>
    <row r="420" spans="1:6" ht="12" customHeight="1">
      <c r="A420" s="15"/>
      <c r="B420" s="10" t="s">
        <v>77</v>
      </c>
      <c r="C420" s="74"/>
      <c r="D420" s="5"/>
      <c r="E420" s="98"/>
      <c r="F420" s="98"/>
    </row>
    <row r="421" spans="1:6" ht="12" customHeight="1" thickBot="1">
      <c r="A421" s="15"/>
      <c r="B421" s="104" t="s">
        <v>332</v>
      </c>
      <c r="C421" s="75"/>
      <c r="D421" s="56"/>
      <c r="E421" s="98"/>
      <c r="F421" s="98"/>
    </row>
    <row r="422" spans="1:6" ht="12" customHeight="1" thickBot="1">
      <c r="A422" s="80"/>
      <c r="B422" s="86" t="s">
        <v>313</v>
      </c>
      <c r="C422" s="135">
        <f>SUM(C418:C421)</f>
        <v>300</v>
      </c>
      <c r="D422" s="239"/>
      <c r="E422" s="98"/>
      <c r="F422" s="98"/>
    </row>
    <row r="423" spans="1:6" ht="12" customHeight="1">
      <c r="A423" s="15">
        <v>3346</v>
      </c>
      <c r="B423" s="133" t="s">
        <v>71</v>
      </c>
      <c r="C423" s="129"/>
      <c r="D423" s="237"/>
      <c r="E423" s="98"/>
      <c r="F423" s="98"/>
    </row>
    <row r="424" spans="1:6" ht="12" customHeight="1">
      <c r="A424" s="100"/>
      <c r="B424" s="101" t="s">
        <v>60</v>
      </c>
      <c r="C424" s="119"/>
      <c r="D424" s="237"/>
      <c r="E424" s="98"/>
      <c r="F424" s="98"/>
    </row>
    <row r="425" spans="1:6" ht="12" customHeight="1">
      <c r="A425" s="100"/>
      <c r="B425" s="7" t="s">
        <v>372</v>
      </c>
      <c r="C425" s="74"/>
      <c r="D425" s="237"/>
      <c r="E425" s="98"/>
      <c r="F425" s="98"/>
    </row>
    <row r="426" spans="1:6" ht="12" customHeight="1">
      <c r="A426" s="100"/>
      <c r="B426" s="115" t="s">
        <v>331</v>
      </c>
      <c r="C426" s="209">
        <v>3733</v>
      </c>
      <c r="D426" s="237"/>
      <c r="E426" s="98"/>
      <c r="F426" s="98"/>
    </row>
    <row r="427" spans="1:6" ht="12" customHeight="1">
      <c r="A427" s="100"/>
      <c r="B427" s="10" t="s">
        <v>350</v>
      </c>
      <c r="C427" s="74"/>
      <c r="D427" s="237"/>
      <c r="E427" s="98"/>
      <c r="F427" s="98"/>
    </row>
    <row r="428" spans="1:6" ht="12" customHeight="1">
      <c r="A428" s="100"/>
      <c r="B428" s="10" t="s">
        <v>77</v>
      </c>
      <c r="C428" s="74"/>
      <c r="D428" s="243"/>
      <c r="E428" s="98"/>
      <c r="F428" s="98"/>
    </row>
    <row r="429" spans="1:6" ht="12" customHeight="1" thickBot="1">
      <c r="A429" s="100"/>
      <c r="B429" s="104" t="s">
        <v>332</v>
      </c>
      <c r="C429" s="134"/>
      <c r="D429" s="56"/>
      <c r="E429" s="98"/>
      <c r="F429" s="98"/>
    </row>
    <row r="430" spans="1:6" ht="12" customHeight="1" thickBot="1">
      <c r="A430" s="80"/>
      <c r="B430" s="86" t="s">
        <v>313</v>
      </c>
      <c r="C430" s="112">
        <f>SUM(C426:C429)</f>
        <v>3733</v>
      </c>
      <c r="D430" s="239"/>
      <c r="E430" s="98"/>
      <c r="F430" s="98"/>
    </row>
    <row r="431" spans="1:6" ht="12" customHeight="1">
      <c r="A431" s="15">
        <v>3347</v>
      </c>
      <c r="B431" s="133" t="s">
        <v>72</v>
      </c>
      <c r="C431" s="129"/>
      <c r="D431" s="237"/>
      <c r="E431" s="98"/>
      <c r="F431" s="98"/>
    </row>
    <row r="432" spans="1:6" ht="12" customHeight="1">
      <c r="A432" s="100"/>
      <c r="B432" s="101" t="s">
        <v>60</v>
      </c>
      <c r="C432" s="119"/>
      <c r="D432" s="237"/>
      <c r="E432" s="98"/>
      <c r="F432" s="98"/>
    </row>
    <row r="433" spans="1:6" ht="12" customHeight="1">
      <c r="A433" s="100"/>
      <c r="B433" s="7" t="s">
        <v>372</v>
      </c>
      <c r="C433" s="74"/>
      <c r="D433" s="237"/>
      <c r="E433" s="98"/>
      <c r="F433" s="98"/>
    </row>
    <row r="434" spans="1:6" ht="12" customHeight="1">
      <c r="A434" s="100"/>
      <c r="B434" s="115" t="s">
        <v>331</v>
      </c>
      <c r="C434" s="209">
        <v>2000</v>
      </c>
      <c r="D434" s="237"/>
      <c r="E434" s="98"/>
      <c r="F434" s="98"/>
    </row>
    <row r="435" spans="1:6" ht="12" customHeight="1">
      <c r="A435" s="100"/>
      <c r="B435" s="10" t="s">
        <v>350</v>
      </c>
      <c r="C435" s="74"/>
      <c r="D435" s="237"/>
      <c r="E435" s="98"/>
      <c r="F435" s="98"/>
    </row>
    <row r="436" spans="1:6" ht="12" customHeight="1">
      <c r="A436" s="100"/>
      <c r="B436" s="10" t="s">
        <v>77</v>
      </c>
      <c r="C436" s="74"/>
      <c r="D436" s="243"/>
      <c r="E436" s="98"/>
      <c r="F436" s="98"/>
    </row>
    <row r="437" spans="1:6" ht="12" customHeight="1" thickBot="1">
      <c r="A437" s="100"/>
      <c r="B437" s="104" t="s">
        <v>332</v>
      </c>
      <c r="C437" s="134"/>
      <c r="D437" s="56"/>
      <c r="E437" s="98"/>
      <c r="F437" s="98"/>
    </row>
    <row r="438" spans="1:6" ht="12" customHeight="1" thickBot="1">
      <c r="A438" s="80"/>
      <c r="B438" s="86" t="s">
        <v>313</v>
      </c>
      <c r="C438" s="112">
        <f>SUM(C434:C437)</f>
        <v>2000</v>
      </c>
      <c r="D438" s="239"/>
      <c r="E438" s="98"/>
      <c r="F438" s="98"/>
    </row>
    <row r="439" spans="1:6" ht="12" customHeight="1">
      <c r="A439" s="15">
        <v>3348</v>
      </c>
      <c r="B439" s="133" t="s">
        <v>241</v>
      </c>
      <c r="C439" s="129"/>
      <c r="D439" s="237"/>
      <c r="E439" s="98"/>
      <c r="F439" s="98"/>
    </row>
    <row r="440" spans="1:6" ht="12" customHeight="1">
      <c r="A440" s="100"/>
      <c r="B440" s="101" t="s">
        <v>60</v>
      </c>
      <c r="C440" s="119"/>
      <c r="D440" s="237"/>
      <c r="E440" s="98"/>
      <c r="F440" s="98"/>
    </row>
    <row r="441" spans="1:6" ht="12" customHeight="1">
      <c r="A441" s="100"/>
      <c r="B441" s="7" t="s">
        <v>372</v>
      </c>
      <c r="C441" s="74"/>
      <c r="D441" s="237"/>
      <c r="E441" s="98"/>
      <c r="F441" s="98"/>
    </row>
    <row r="442" spans="1:6" ht="12" customHeight="1">
      <c r="A442" s="100"/>
      <c r="B442" s="115" t="s">
        <v>331</v>
      </c>
      <c r="C442" s="209">
        <v>400</v>
      </c>
      <c r="D442" s="237"/>
      <c r="E442" s="98"/>
      <c r="F442" s="98"/>
    </row>
    <row r="443" spans="1:6" ht="12" customHeight="1">
      <c r="A443" s="100"/>
      <c r="B443" s="10" t="s">
        <v>350</v>
      </c>
      <c r="C443" s="74"/>
      <c r="D443" s="237"/>
      <c r="E443" s="98"/>
      <c r="F443" s="98"/>
    </row>
    <row r="444" spans="1:6" ht="12" customHeight="1">
      <c r="A444" s="100"/>
      <c r="B444" s="10" t="s">
        <v>77</v>
      </c>
      <c r="C444" s="74"/>
      <c r="D444" s="243"/>
      <c r="E444" s="98"/>
      <c r="F444" s="98"/>
    </row>
    <row r="445" spans="1:6" ht="12" customHeight="1" thickBot="1">
      <c r="A445" s="100"/>
      <c r="B445" s="104" t="s">
        <v>332</v>
      </c>
      <c r="C445" s="134"/>
      <c r="D445" s="56"/>
      <c r="E445" s="98"/>
      <c r="F445" s="98"/>
    </row>
    <row r="446" spans="1:6" ht="12" customHeight="1" thickBot="1">
      <c r="A446" s="80"/>
      <c r="B446" s="86" t="s">
        <v>313</v>
      </c>
      <c r="C446" s="112">
        <f>SUM(C442:C445)</f>
        <v>400</v>
      </c>
      <c r="D446" s="239"/>
      <c r="E446" s="98"/>
      <c r="F446" s="98"/>
    </row>
    <row r="447" spans="1:6" ht="12" customHeight="1">
      <c r="A447" s="99">
        <v>3350</v>
      </c>
      <c r="B447" s="128" t="s">
        <v>359</v>
      </c>
      <c r="C447" s="119"/>
      <c r="D447" s="237"/>
      <c r="E447" s="98"/>
      <c r="F447" s="98"/>
    </row>
    <row r="448" spans="1:6" ht="12" customHeight="1">
      <c r="A448" s="100"/>
      <c r="B448" s="101" t="s">
        <v>60</v>
      </c>
      <c r="C448" s="107"/>
      <c r="D448" s="237"/>
      <c r="E448" s="98"/>
      <c r="F448" s="98"/>
    </row>
    <row r="449" spans="1:6" ht="12" customHeight="1">
      <c r="A449" s="100"/>
      <c r="B449" s="7" t="s">
        <v>372</v>
      </c>
      <c r="C449" s="107"/>
      <c r="D449" s="237"/>
      <c r="E449" s="98"/>
      <c r="F449" s="98"/>
    </row>
    <row r="450" spans="1:6" ht="12" customHeight="1">
      <c r="A450" s="100"/>
      <c r="B450" s="115" t="s">
        <v>331</v>
      </c>
      <c r="C450" s="348">
        <v>1000</v>
      </c>
      <c r="D450" s="237"/>
      <c r="E450" s="98"/>
      <c r="F450" s="98"/>
    </row>
    <row r="451" spans="1:6" ht="12" customHeight="1">
      <c r="A451" s="100"/>
      <c r="B451" s="10" t="s">
        <v>350</v>
      </c>
      <c r="C451" s="107"/>
      <c r="D451" s="237"/>
      <c r="E451" s="98"/>
      <c r="F451" s="98"/>
    </row>
    <row r="452" spans="1:6" ht="12" customHeight="1">
      <c r="A452" s="100"/>
      <c r="B452" s="10" t="s">
        <v>77</v>
      </c>
      <c r="C452" s="107"/>
      <c r="D452" s="243"/>
      <c r="E452" s="98"/>
      <c r="F452" s="98"/>
    </row>
    <row r="453" spans="1:6" ht="12" customHeight="1" thickBot="1">
      <c r="A453" s="100"/>
      <c r="B453" s="104" t="s">
        <v>332</v>
      </c>
      <c r="C453" s="107"/>
      <c r="D453" s="56"/>
      <c r="E453" s="98"/>
      <c r="F453" s="98"/>
    </row>
    <row r="454" spans="1:6" ht="12.75" thickBot="1">
      <c r="A454" s="80"/>
      <c r="B454" s="86" t="s">
        <v>313</v>
      </c>
      <c r="C454" s="112">
        <f>SUM(C448:C453)</f>
        <v>1000</v>
      </c>
      <c r="D454" s="239"/>
      <c r="E454" s="98"/>
      <c r="F454" s="98"/>
    </row>
    <row r="455" spans="1:6" ht="12">
      <c r="A455" s="15">
        <v>3352</v>
      </c>
      <c r="B455" s="133" t="s">
        <v>76</v>
      </c>
      <c r="C455" s="119"/>
      <c r="D455" s="237"/>
      <c r="E455" s="98"/>
      <c r="F455" s="98"/>
    </row>
    <row r="456" spans="1:6" ht="12">
      <c r="A456" s="100"/>
      <c r="B456" s="101" t="s">
        <v>60</v>
      </c>
      <c r="C456" s="107"/>
      <c r="D456" s="237"/>
      <c r="E456" s="98"/>
      <c r="F456" s="98"/>
    </row>
    <row r="457" spans="1:6" ht="12">
      <c r="A457" s="100"/>
      <c r="B457" s="7" t="s">
        <v>372</v>
      </c>
      <c r="C457" s="107"/>
      <c r="D457" s="237"/>
      <c r="E457" s="98"/>
      <c r="F457" s="98"/>
    </row>
    <row r="458" spans="1:6" ht="12">
      <c r="A458" s="100"/>
      <c r="B458" s="115" t="s">
        <v>331</v>
      </c>
      <c r="C458" s="107"/>
      <c r="D458" s="237"/>
      <c r="E458" s="98"/>
      <c r="F458" s="98"/>
    </row>
    <row r="459" spans="1:6" ht="12">
      <c r="A459" s="100"/>
      <c r="B459" s="10" t="s">
        <v>350</v>
      </c>
      <c r="C459" s="348">
        <v>14500</v>
      </c>
      <c r="D459" s="237"/>
      <c r="E459" s="98"/>
      <c r="F459" s="98"/>
    </row>
    <row r="460" spans="1:6" ht="12">
      <c r="A460" s="100"/>
      <c r="B460" s="10" t="s">
        <v>77</v>
      </c>
      <c r="C460" s="107"/>
      <c r="D460" s="243"/>
      <c r="E460" s="98"/>
      <c r="F460" s="98"/>
    </row>
    <row r="461" spans="1:6" ht="12.75" thickBot="1">
      <c r="A461" s="100"/>
      <c r="B461" s="104" t="s">
        <v>332</v>
      </c>
      <c r="C461" s="107"/>
      <c r="D461" s="56"/>
      <c r="E461" s="98"/>
      <c r="F461" s="98"/>
    </row>
    <row r="462" spans="1:6" ht="12.75" thickBot="1">
      <c r="A462" s="80"/>
      <c r="B462" s="86" t="s">
        <v>313</v>
      </c>
      <c r="C462" s="112">
        <f>SUM(C456:C461)</f>
        <v>14500</v>
      </c>
      <c r="D462" s="239"/>
      <c r="E462" s="98"/>
      <c r="F462" s="98"/>
    </row>
    <row r="463" spans="1:6" ht="12">
      <c r="A463" s="15">
        <v>3353</v>
      </c>
      <c r="B463" s="133" t="s">
        <v>144</v>
      </c>
      <c r="C463" s="119"/>
      <c r="D463" s="237"/>
      <c r="E463" s="98"/>
      <c r="F463" s="98"/>
    </row>
    <row r="464" spans="1:6" ht="12">
      <c r="A464" s="100"/>
      <c r="B464" s="101" t="s">
        <v>60</v>
      </c>
      <c r="C464" s="348">
        <v>3000</v>
      </c>
      <c r="D464" s="237"/>
      <c r="E464" s="98"/>
      <c r="F464" s="98"/>
    </row>
    <row r="465" spans="1:6" ht="12">
      <c r="A465" s="100"/>
      <c r="B465" s="7" t="s">
        <v>372</v>
      </c>
      <c r="C465" s="348">
        <v>810</v>
      </c>
      <c r="D465" s="237"/>
      <c r="E465" s="98"/>
      <c r="F465" s="98"/>
    </row>
    <row r="466" spans="1:6" ht="12">
      <c r="A466" s="100"/>
      <c r="B466" s="115" t="s">
        <v>331</v>
      </c>
      <c r="C466" s="348">
        <v>8190</v>
      </c>
      <c r="D466" s="237"/>
      <c r="E466" s="98"/>
      <c r="F466" s="98"/>
    </row>
    <row r="467" spans="1:6" ht="12">
      <c r="A467" s="100"/>
      <c r="B467" s="10" t="s">
        <v>350</v>
      </c>
      <c r="C467" s="107"/>
      <c r="D467" s="237"/>
      <c r="E467" s="98"/>
      <c r="F467" s="98"/>
    </row>
    <row r="468" spans="1:6" ht="12">
      <c r="A468" s="100"/>
      <c r="B468" s="10" t="s">
        <v>77</v>
      </c>
      <c r="C468" s="107"/>
      <c r="D468" s="243"/>
      <c r="E468" s="98"/>
      <c r="F468" s="98"/>
    </row>
    <row r="469" spans="1:6" ht="12.75" thickBot="1">
      <c r="A469" s="100"/>
      <c r="B469" s="104" t="s">
        <v>332</v>
      </c>
      <c r="C469" s="107"/>
      <c r="D469" s="56"/>
      <c r="E469" s="98"/>
      <c r="F469" s="98"/>
    </row>
    <row r="470" spans="1:6" ht="12.75" thickBot="1">
      <c r="A470" s="80"/>
      <c r="B470" s="86" t="s">
        <v>313</v>
      </c>
      <c r="C470" s="112">
        <f>SUM(C464:C469)</f>
        <v>12000</v>
      </c>
      <c r="D470" s="239"/>
      <c r="E470" s="98"/>
      <c r="F470" s="98"/>
    </row>
    <row r="471" spans="1:6" ht="12">
      <c r="A471" s="15">
        <v>3354</v>
      </c>
      <c r="B471" s="133" t="s">
        <v>141</v>
      </c>
      <c r="C471" s="119"/>
      <c r="D471" s="237"/>
      <c r="E471" s="98"/>
      <c r="F471" s="98"/>
    </row>
    <row r="472" spans="1:6" ht="12">
      <c r="A472" s="100"/>
      <c r="B472" s="101" t="s">
        <v>60</v>
      </c>
      <c r="C472" s="107"/>
      <c r="D472" s="237"/>
      <c r="E472" s="98"/>
      <c r="F472" s="98"/>
    </row>
    <row r="473" spans="1:6" ht="12">
      <c r="A473" s="100"/>
      <c r="B473" s="7" t="s">
        <v>372</v>
      </c>
      <c r="C473" s="107"/>
      <c r="D473" s="237"/>
      <c r="E473" s="98"/>
      <c r="F473" s="98"/>
    </row>
    <row r="474" spans="1:6" ht="12">
      <c r="A474" s="100"/>
      <c r="B474" s="115" t="s">
        <v>331</v>
      </c>
      <c r="C474" s="107"/>
      <c r="D474" s="237"/>
      <c r="E474" s="98"/>
      <c r="F474" s="98"/>
    </row>
    <row r="475" spans="1:6" ht="12">
      <c r="A475" s="100"/>
      <c r="B475" s="10" t="s">
        <v>350</v>
      </c>
      <c r="C475" s="348">
        <v>38000</v>
      </c>
      <c r="D475" s="237"/>
      <c r="E475" s="98"/>
      <c r="F475" s="98"/>
    </row>
    <row r="476" spans="1:6" ht="12">
      <c r="A476" s="100"/>
      <c r="B476" s="10" t="s">
        <v>77</v>
      </c>
      <c r="C476" s="107"/>
      <c r="D476" s="243"/>
      <c r="E476" s="98"/>
      <c r="F476" s="98"/>
    </row>
    <row r="477" spans="1:6" ht="12.75" thickBot="1">
      <c r="A477" s="100"/>
      <c r="B477" s="104" t="s">
        <v>332</v>
      </c>
      <c r="C477" s="107"/>
      <c r="D477" s="56"/>
      <c r="E477" s="98"/>
      <c r="F477" s="98"/>
    </row>
    <row r="478" spans="1:6" ht="12.75" thickBot="1">
      <c r="A478" s="80"/>
      <c r="B478" s="86" t="s">
        <v>313</v>
      </c>
      <c r="C478" s="112">
        <f>SUM(C472:C477)</f>
        <v>38000</v>
      </c>
      <c r="D478" s="239"/>
      <c r="E478" s="98"/>
      <c r="F478" s="98"/>
    </row>
    <row r="479" spans="1:6" ht="12" customHeight="1">
      <c r="A479" s="15">
        <v>3355</v>
      </c>
      <c r="B479" s="128" t="s">
        <v>212</v>
      </c>
      <c r="C479" s="129"/>
      <c r="D479" s="237"/>
      <c r="E479" s="98"/>
      <c r="F479" s="98"/>
    </row>
    <row r="480" spans="1:6" ht="12" customHeight="1">
      <c r="A480" s="100"/>
      <c r="B480" s="101" t="s">
        <v>60</v>
      </c>
      <c r="C480" s="74"/>
      <c r="D480" s="237"/>
      <c r="E480" s="98"/>
      <c r="F480" s="98"/>
    </row>
    <row r="481" spans="1:6" ht="12" customHeight="1">
      <c r="A481" s="100"/>
      <c r="B481" s="7" t="s">
        <v>372</v>
      </c>
      <c r="C481" s="74"/>
      <c r="D481" s="237"/>
      <c r="E481" s="98"/>
      <c r="F481" s="98"/>
    </row>
    <row r="482" spans="1:6" ht="12" customHeight="1">
      <c r="A482" s="100"/>
      <c r="B482" s="115" t="s">
        <v>331</v>
      </c>
      <c r="C482" s="209">
        <v>5000</v>
      </c>
      <c r="D482" s="237"/>
      <c r="E482" s="98"/>
      <c r="F482" s="98"/>
    </row>
    <row r="483" spans="1:6" ht="12" customHeight="1">
      <c r="A483" s="100"/>
      <c r="B483" s="10" t="s">
        <v>350</v>
      </c>
      <c r="C483" s="74"/>
      <c r="D483" s="237"/>
      <c r="E483" s="98"/>
      <c r="F483" s="98"/>
    </row>
    <row r="484" spans="1:6" ht="12" customHeight="1">
      <c r="A484" s="100"/>
      <c r="B484" s="10" t="s">
        <v>77</v>
      </c>
      <c r="C484" s="74"/>
      <c r="D484" s="243"/>
      <c r="E484" s="98"/>
      <c r="F484" s="98"/>
    </row>
    <row r="485" spans="1:6" ht="12" customHeight="1" thickBot="1">
      <c r="A485" s="100"/>
      <c r="B485" s="104" t="s">
        <v>332</v>
      </c>
      <c r="C485" s="75"/>
      <c r="D485" s="56"/>
      <c r="E485" s="98"/>
      <c r="F485" s="98"/>
    </row>
    <row r="486" spans="1:6" ht="12" customHeight="1" thickBot="1">
      <c r="A486" s="80"/>
      <c r="B486" s="86" t="s">
        <v>313</v>
      </c>
      <c r="C486" s="112">
        <f>SUM(C482:C485)</f>
        <v>5000</v>
      </c>
      <c r="D486" s="239"/>
      <c r="E486" s="98"/>
      <c r="F486" s="98"/>
    </row>
    <row r="487" spans="1:6" ht="12" customHeight="1">
      <c r="A487" s="15">
        <v>3400</v>
      </c>
      <c r="B487" s="132" t="s">
        <v>174</v>
      </c>
      <c r="C487" s="119">
        <f>SUM(C504+C512+C561)+C496+C520+C528+C536+C545+C553+C569</f>
        <v>92100</v>
      </c>
      <c r="D487" s="57" t="s">
        <v>266</v>
      </c>
      <c r="E487" s="98"/>
      <c r="F487" s="98"/>
    </row>
    <row r="488" spans="1:6" ht="12" customHeight="1">
      <c r="A488" s="15">
        <v>3410</v>
      </c>
      <c r="B488" s="138" t="s">
        <v>175</v>
      </c>
      <c r="C488" s="119">
        <f>SUM(C496+C504+C512+C520+C528+C536)</f>
        <v>49100</v>
      </c>
      <c r="D488" s="4"/>
      <c r="E488" s="98"/>
      <c r="F488" s="98"/>
    </row>
    <row r="489" spans="1:6" ht="12" customHeight="1">
      <c r="A489" s="15">
        <v>3411</v>
      </c>
      <c r="B489" s="138" t="s">
        <v>132</v>
      </c>
      <c r="C489" s="119"/>
      <c r="D489" s="237"/>
      <c r="E489" s="98"/>
      <c r="F489" s="98"/>
    </row>
    <row r="490" spans="1:6" ht="12" customHeight="1">
      <c r="A490" s="100"/>
      <c r="B490" s="101" t="s">
        <v>60</v>
      </c>
      <c r="C490" s="107"/>
      <c r="D490" s="237"/>
      <c r="E490" s="98"/>
      <c r="F490" s="98"/>
    </row>
    <row r="491" spans="1:6" ht="12" customHeight="1">
      <c r="A491" s="100"/>
      <c r="B491" s="7" t="s">
        <v>372</v>
      </c>
      <c r="C491" s="107"/>
      <c r="D491" s="237"/>
      <c r="E491" s="98"/>
      <c r="F491" s="98"/>
    </row>
    <row r="492" spans="1:6" ht="12" customHeight="1">
      <c r="A492" s="100"/>
      <c r="B492" s="115" t="s">
        <v>331</v>
      </c>
      <c r="C492" s="107"/>
      <c r="D492" s="237"/>
      <c r="E492" s="98"/>
      <c r="F492" s="98"/>
    </row>
    <row r="493" spans="1:6" ht="12" customHeight="1">
      <c r="A493" s="100"/>
      <c r="B493" s="10" t="s">
        <v>350</v>
      </c>
      <c r="C493" s="348">
        <v>5000</v>
      </c>
      <c r="D493" s="237"/>
      <c r="E493" s="98"/>
      <c r="F493" s="98"/>
    </row>
    <row r="494" spans="1:6" ht="12" customHeight="1">
      <c r="A494" s="100"/>
      <c r="B494" s="10" t="s">
        <v>77</v>
      </c>
      <c r="C494" s="107"/>
      <c r="D494" s="237"/>
      <c r="E494" s="98"/>
      <c r="F494" s="98"/>
    </row>
    <row r="495" spans="1:6" ht="12" customHeight="1" thickBot="1">
      <c r="A495" s="100"/>
      <c r="B495" s="104" t="s">
        <v>332</v>
      </c>
      <c r="C495" s="107"/>
      <c r="D495" s="274"/>
      <c r="E495" s="98"/>
      <c r="F495" s="98"/>
    </row>
    <row r="496" spans="1:6" ht="12" customHeight="1" thickBot="1">
      <c r="A496" s="80"/>
      <c r="B496" s="86" t="s">
        <v>313</v>
      </c>
      <c r="C496" s="112">
        <f>SUM(C490:C495)</f>
        <v>5000</v>
      </c>
      <c r="D496" s="91"/>
      <c r="E496" s="98"/>
      <c r="F496" s="98"/>
    </row>
    <row r="497" spans="1:4" s="78" customFormat="1" ht="12" customHeight="1">
      <c r="A497" s="15">
        <v>3412</v>
      </c>
      <c r="B497" s="128" t="s">
        <v>147</v>
      </c>
      <c r="C497" s="129"/>
      <c r="D497" s="57"/>
    </row>
    <row r="498" spans="1:6" ht="12" customHeight="1">
      <c r="A498" s="100"/>
      <c r="B498" s="101" t="s">
        <v>60</v>
      </c>
      <c r="C498" s="107"/>
      <c r="D498" s="237"/>
      <c r="E498" s="98"/>
      <c r="F498" s="98"/>
    </row>
    <row r="499" spans="1:6" ht="12" customHeight="1">
      <c r="A499" s="100"/>
      <c r="B499" s="7" t="s">
        <v>372</v>
      </c>
      <c r="C499" s="107"/>
      <c r="D499" s="237"/>
      <c r="E499" s="98"/>
      <c r="F499" s="98"/>
    </row>
    <row r="500" spans="1:6" ht="12" customHeight="1">
      <c r="A500" s="100"/>
      <c r="B500" s="115" t="s">
        <v>331</v>
      </c>
      <c r="C500" s="348">
        <v>3500</v>
      </c>
      <c r="D500" s="237"/>
      <c r="E500" s="98"/>
      <c r="F500" s="98"/>
    </row>
    <row r="501" spans="1:6" ht="12" customHeight="1">
      <c r="A501" s="100"/>
      <c r="B501" s="10" t="s">
        <v>350</v>
      </c>
      <c r="C501" s="107"/>
      <c r="D501" s="243"/>
      <c r="E501" s="98"/>
      <c r="F501" s="98"/>
    </row>
    <row r="502" spans="1:6" ht="12" customHeight="1">
      <c r="A502" s="100"/>
      <c r="B502" s="10" t="s">
        <v>77</v>
      </c>
      <c r="C502" s="107"/>
      <c r="D502" s="5"/>
      <c r="E502" s="98"/>
      <c r="F502" s="98"/>
    </row>
    <row r="503" spans="1:6" ht="12" customHeight="1" thickBot="1">
      <c r="A503" s="100"/>
      <c r="B503" s="104" t="s">
        <v>332</v>
      </c>
      <c r="C503" s="107"/>
      <c r="D503" s="240"/>
      <c r="E503" s="98"/>
      <c r="F503" s="98"/>
    </row>
    <row r="504" spans="1:6" ht="12" customHeight="1" thickBot="1">
      <c r="A504" s="80"/>
      <c r="B504" s="86" t="s">
        <v>313</v>
      </c>
      <c r="C504" s="112">
        <f>SUM(C498:C503)</f>
        <v>3500</v>
      </c>
      <c r="D504" s="155"/>
      <c r="E504" s="98"/>
      <c r="F504" s="98"/>
    </row>
    <row r="505" spans="1:6" ht="12" customHeight="1">
      <c r="A505" s="15">
        <v>3413</v>
      </c>
      <c r="B505" s="133" t="s">
        <v>148</v>
      </c>
      <c r="C505" s="119"/>
      <c r="D505" s="57"/>
      <c r="E505" s="98"/>
      <c r="F505" s="98"/>
    </row>
    <row r="506" spans="1:6" ht="12" customHeight="1">
      <c r="A506" s="100"/>
      <c r="B506" s="101" t="s">
        <v>60</v>
      </c>
      <c r="C506" s="107"/>
      <c r="D506" s="237"/>
      <c r="E506" s="98"/>
      <c r="F506" s="98"/>
    </row>
    <row r="507" spans="1:6" ht="12" customHeight="1">
      <c r="A507" s="100"/>
      <c r="B507" s="7" t="s">
        <v>372</v>
      </c>
      <c r="C507" s="107"/>
      <c r="D507" s="237"/>
      <c r="E507" s="98"/>
      <c r="F507" s="98"/>
    </row>
    <row r="508" spans="1:6" ht="12" customHeight="1">
      <c r="A508" s="100"/>
      <c r="B508" s="115" t="s">
        <v>331</v>
      </c>
      <c r="C508" s="348">
        <v>11000</v>
      </c>
      <c r="D508" s="237"/>
      <c r="E508" s="98"/>
      <c r="F508" s="98"/>
    </row>
    <row r="509" spans="1:6" ht="12" customHeight="1">
      <c r="A509" s="100"/>
      <c r="B509" s="10" t="s">
        <v>350</v>
      </c>
      <c r="C509" s="107"/>
      <c r="D509" s="237"/>
      <c r="E509" s="98"/>
      <c r="F509" s="98"/>
    </row>
    <row r="510" spans="1:6" ht="12" customHeight="1">
      <c r="A510" s="100"/>
      <c r="B510" s="10" t="s">
        <v>77</v>
      </c>
      <c r="C510" s="107"/>
      <c r="D510" s="243"/>
      <c r="E510" s="98"/>
      <c r="F510" s="98"/>
    </row>
    <row r="511" spans="1:6" ht="12" customHeight="1" thickBot="1">
      <c r="A511" s="100"/>
      <c r="B511" s="104" t="s">
        <v>332</v>
      </c>
      <c r="C511" s="107"/>
      <c r="D511" s="56"/>
      <c r="E511" s="98"/>
      <c r="F511" s="98"/>
    </row>
    <row r="512" spans="1:6" ht="12" customHeight="1" thickBot="1">
      <c r="A512" s="80"/>
      <c r="B512" s="86" t="s">
        <v>313</v>
      </c>
      <c r="C512" s="112">
        <f>SUM(C506:C511)</f>
        <v>11000</v>
      </c>
      <c r="D512" s="155"/>
      <c r="E512" s="98"/>
      <c r="F512" s="98"/>
    </row>
    <row r="513" spans="1:6" ht="12" customHeight="1">
      <c r="A513" s="15">
        <v>3414</v>
      </c>
      <c r="B513" s="133" t="s">
        <v>224</v>
      </c>
      <c r="C513" s="119"/>
      <c r="D513" s="57"/>
      <c r="E513" s="98"/>
      <c r="F513" s="98"/>
    </row>
    <row r="514" spans="1:6" ht="12" customHeight="1">
      <c r="A514" s="100"/>
      <c r="B514" s="101" t="s">
        <v>60</v>
      </c>
      <c r="C514" s="107"/>
      <c r="D514" s="237"/>
      <c r="E514" s="98"/>
      <c r="F514" s="98"/>
    </row>
    <row r="515" spans="1:6" ht="12" customHeight="1">
      <c r="A515" s="100"/>
      <c r="B515" s="7" t="s">
        <v>372</v>
      </c>
      <c r="C515" s="107"/>
      <c r="D515" s="237"/>
      <c r="E515" s="98"/>
      <c r="F515" s="98"/>
    </row>
    <row r="516" spans="1:6" ht="12" customHeight="1">
      <c r="A516" s="100"/>
      <c r="B516" s="115" t="s">
        <v>331</v>
      </c>
      <c r="C516" s="107"/>
      <c r="D516" s="237"/>
      <c r="E516" s="98"/>
      <c r="F516" s="98"/>
    </row>
    <row r="517" spans="1:6" ht="12" customHeight="1">
      <c r="A517" s="100"/>
      <c r="B517" s="10" t="s">
        <v>350</v>
      </c>
      <c r="C517" s="348">
        <v>7000</v>
      </c>
      <c r="D517" s="237"/>
      <c r="E517" s="98"/>
      <c r="F517" s="98"/>
    </row>
    <row r="518" spans="1:6" ht="12" customHeight="1">
      <c r="A518" s="100"/>
      <c r="B518" s="10" t="s">
        <v>77</v>
      </c>
      <c r="C518" s="107"/>
      <c r="D518" s="243"/>
      <c r="E518" s="98"/>
      <c r="F518" s="98"/>
    </row>
    <row r="519" spans="1:6" ht="12" customHeight="1" thickBot="1">
      <c r="A519" s="100"/>
      <c r="B519" s="104" t="s">
        <v>332</v>
      </c>
      <c r="C519" s="107"/>
      <c r="D519" s="56"/>
      <c r="E519" s="98"/>
      <c r="F519" s="98"/>
    </row>
    <row r="520" spans="1:6" ht="12" customHeight="1" thickBot="1">
      <c r="A520" s="80"/>
      <c r="B520" s="86" t="s">
        <v>313</v>
      </c>
      <c r="C520" s="112">
        <f>SUM(C514:C519)</f>
        <v>7000</v>
      </c>
      <c r="D520" s="155"/>
      <c r="E520" s="98"/>
      <c r="F520" s="98"/>
    </row>
    <row r="521" spans="1:6" ht="12" customHeight="1">
      <c r="A521" s="15">
        <v>3415</v>
      </c>
      <c r="B521" s="133" t="s">
        <v>272</v>
      </c>
      <c r="C521" s="119"/>
      <c r="D521" s="57"/>
      <c r="E521" s="98"/>
      <c r="F521" s="98"/>
    </row>
    <row r="522" spans="1:6" ht="12" customHeight="1">
      <c r="A522" s="100"/>
      <c r="B522" s="101" t="s">
        <v>60</v>
      </c>
      <c r="C522" s="107"/>
      <c r="D522" s="237"/>
      <c r="E522" s="98"/>
      <c r="F522" s="98"/>
    </row>
    <row r="523" spans="1:6" ht="12" customHeight="1">
      <c r="A523" s="100"/>
      <c r="B523" s="7" t="s">
        <v>372</v>
      </c>
      <c r="C523" s="107"/>
      <c r="D523" s="237"/>
      <c r="E523" s="98"/>
      <c r="F523" s="98"/>
    </row>
    <row r="524" spans="1:6" ht="12" customHeight="1">
      <c r="A524" s="100"/>
      <c r="B524" s="115" t="s">
        <v>331</v>
      </c>
      <c r="C524" s="107"/>
      <c r="D524" s="237"/>
      <c r="E524" s="98"/>
      <c r="F524" s="98"/>
    </row>
    <row r="525" spans="1:6" ht="12" customHeight="1">
      <c r="A525" s="100"/>
      <c r="B525" s="10" t="s">
        <v>350</v>
      </c>
      <c r="C525" s="107">
        <v>2600</v>
      </c>
      <c r="D525" s="237"/>
      <c r="E525" s="98"/>
      <c r="F525" s="98"/>
    </row>
    <row r="526" spans="1:6" ht="12" customHeight="1">
      <c r="A526" s="100"/>
      <c r="B526" s="10" t="s">
        <v>77</v>
      </c>
      <c r="C526" s="107"/>
      <c r="D526" s="243"/>
      <c r="E526" s="98"/>
      <c r="F526" s="98"/>
    </row>
    <row r="527" spans="1:6" ht="12" customHeight="1" thickBot="1">
      <c r="A527" s="100"/>
      <c r="B527" s="104" t="s">
        <v>332</v>
      </c>
      <c r="C527" s="107"/>
      <c r="D527" s="56"/>
      <c r="E527" s="98"/>
      <c r="F527" s="98"/>
    </row>
    <row r="528" spans="1:6" ht="12" customHeight="1" thickBot="1">
      <c r="A528" s="80"/>
      <c r="B528" s="86" t="s">
        <v>313</v>
      </c>
      <c r="C528" s="112">
        <f>SUM(C522:C527)</f>
        <v>2600</v>
      </c>
      <c r="D528" s="155"/>
      <c r="E528" s="98"/>
      <c r="F528" s="98"/>
    </row>
    <row r="529" spans="1:6" ht="12" customHeight="1">
      <c r="A529" s="15">
        <v>3416</v>
      </c>
      <c r="B529" s="133" t="s">
        <v>237</v>
      </c>
      <c r="C529" s="119"/>
      <c r="D529" s="57"/>
      <c r="E529" s="98"/>
      <c r="F529" s="98"/>
    </row>
    <row r="530" spans="1:6" ht="12" customHeight="1">
      <c r="A530" s="100"/>
      <c r="B530" s="101" t="s">
        <v>60</v>
      </c>
      <c r="C530" s="107"/>
      <c r="D530" s="237"/>
      <c r="E530" s="98"/>
      <c r="F530" s="98"/>
    </row>
    <row r="531" spans="1:6" ht="12" customHeight="1">
      <c r="A531" s="100"/>
      <c r="B531" s="7" t="s">
        <v>372</v>
      </c>
      <c r="C531" s="107"/>
      <c r="D531" s="237"/>
      <c r="E531" s="98"/>
      <c r="F531" s="98"/>
    </row>
    <row r="532" spans="1:6" ht="12" customHeight="1">
      <c r="A532" s="100"/>
      <c r="B532" s="115" t="s">
        <v>331</v>
      </c>
      <c r="C532" s="107"/>
      <c r="D532" s="237"/>
      <c r="E532" s="98"/>
      <c r="F532" s="98"/>
    </row>
    <row r="533" spans="1:6" ht="12" customHeight="1">
      <c r="A533" s="100"/>
      <c r="B533" s="10" t="s">
        <v>350</v>
      </c>
      <c r="C533" s="107">
        <v>20000</v>
      </c>
      <c r="D533" s="237"/>
      <c r="E533" s="98"/>
      <c r="F533" s="98"/>
    </row>
    <row r="534" spans="1:6" ht="12" customHeight="1">
      <c r="A534" s="100"/>
      <c r="B534" s="10" t="s">
        <v>77</v>
      </c>
      <c r="C534" s="107"/>
      <c r="D534" s="243"/>
      <c r="E534" s="98"/>
      <c r="F534" s="98"/>
    </row>
    <row r="535" spans="1:6" ht="12" customHeight="1" thickBot="1">
      <c r="A535" s="100"/>
      <c r="B535" s="104" t="s">
        <v>332</v>
      </c>
      <c r="C535" s="107"/>
      <c r="D535" s="56"/>
      <c r="E535" s="98"/>
      <c r="F535" s="98"/>
    </row>
    <row r="536" spans="1:6" ht="12" customHeight="1" thickBot="1">
      <c r="A536" s="80"/>
      <c r="B536" s="86" t="s">
        <v>313</v>
      </c>
      <c r="C536" s="112">
        <f>SUM(C530:C535)</f>
        <v>20000</v>
      </c>
      <c r="D536" s="155"/>
      <c r="E536" s="98"/>
      <c r="F536" s="98"/>
    </row>
    <row r="537" spans="1:6" ht="12" customHeight="1">
      <c r="A537" s="15">
        <v>3420</v>
      </c>
      <c r="B537" s="138" t="s">
        <v>176</v>
      </c>
      <c r="C537" s="119">
        <f>SUM(C545+C553+C561+C569)</f>
        <v>43000</v>
      </c>
      <c r="D537" s="57"/>
      <c r="E537" s="98"/>
      <c r="F537" s="98"/>
    </row>
    <row r="538" spans="1:6" ht="12" customHeight="1">
      <c r="A538" s="15">
        <v>3421</v>
      </c>
      <c r="B538" s="133" t="s">
        <v>93</v>
      </c>
      <c r="C538" s="119"/>
      <c r="D538" s="4" t="s">
        <v>266</v>
      </c>
      <c r="E538" s="98"/>
      <c r="F538" s="98"/>
    </row>
    <row r="539" spans="1:6" ht="12" customHeight="1">
      <c r="A539" s="100"/>
      <c r="B539" s="101" t="s">
        <v>60</v>
      </c>
      <c r="C539" s="107"/>
      <c r="D539" s="5"/>
      <c r="E539" s="98"/>
      <c r="F539" s="98"/>
    </row>
    <row r="540" spans="1:6" ht="12" customHeight="1">
      <c r="A540" s="100"/>
      <c r="B540" s="7" t="s">
        <v>372</v>
      </c>
      <c r="C540" s="107"/>
      <c r="D540" s="5"/>
      <c r="E540" s="98"/>
      <c r="F540" s="98"/>
    </row>
    <row r="541" spans="1:6" ht="12" customHeight="1">
      <c r="A541" s="100"/>
      <c r="B541" s="115" t="s">
        <v>331</v>
      </c>
      <c r="C541" s="107"/>
      <c r="D541" s="5"/>
      <c r="E541" s="98"/>
      <c r="F541" s="98"/>
    </row>
    <row r="542" spans="1:6" ht="12" customHeight="1">
      <c r="A542" s="100"/>
      <c r="B542" s="10" t="s">
        <v>350</v>
      </c>
      <c r="C542" s="107">
        <v>21000</v>
      </c>
      <c r="D542" s="2"/>
      <c r="E542" s="98"/>
      <c r="F542" s="98"/>
    </row>
    <row r="543" spans="1:6" ht="12" customHeight="1">
      <c r="A543" s="100"/>
      <c r="B543" s="10" t="s">
        <v>77</v>
      </c>
      <c r="C543" s="107"/>
      <c r="D543" s="5"/>
      <c r="E543" s="98"/>
      <c r="F543" s="98"/>
    </row>
    <row r="544" spans="1:6" ht="12" customHeight="1" thickBot="1">
      <c r="A544" s="100"/>
      <c r="B544" s="104" t="s">
        <v>332</v>
      </c>
      <c r="C544" s="107"/>
      <c r="D544" s="56"/>
      <c r="E544" s="98"/>
      <c r="F544" s="98"/>
    </row>
    <row r="545" spans="1:6" ht="12" customHeight="1" thickBot="1">
      <c r="A545" s="80"/>
      <c r="B545" s="86" t="s">
        <v>313</v>
      </c>
      <c r="C545" s="112">
        <f>SUM(C539:C544)</f>
        <v>21000</v>
      </c>
      <c r="D545" s="239"/>
      <c r="E545" s="98"/>
      <c r="F545" s="98"/>
    </row>
    <row r="546" spans="1:6" ht="12" customHeight="1">
      <c r="A546" s="15">
        <v>3422</v>
      </c>
      <c r="B546" s="133" t="s">
        <v>150</v>
      </c>
      <c r="C546" s="119"/>
      <c r="D546" s="4"/>
      <c r="E546" s="98"/>
      <c r="F546" s="98"/>
    </row>
    <row r="547" spans="1:6" ht="12" customHeight="1">
      <c r="A547" s="100"/>
      <c r="B547" s="101" t="s">
        <v>60</v>
      </c>
      <c r="C547" s="107"/>
      <c r="D547" s="5"/>
      <c r="E547" s="98"/>
      <c r="F547" s="98"/>
    </row>
    <row r="548" spans="1:6" ht="12" customHeight="1">
      <c r="A548" s="100"/>
      <c r="B548" s="7" t="s">
        <v>372</v>
      </c>
      <c r="C548" s="107"/>
      <c r="D548" s="5"/>
      <c r="E548" s="98"/>
      <c r="F548" s="98"/>
    </row>
    <row r="549" spans="1:6" ht="12" customHeight="1">
      <c r="A549" s="100"/>
      <c r="B549" s="115" t="s">
        <v>331</v>
      </c>
      <c r="C549" s="107">
        <v>8000</v>
      </c>
      <c r="D549" s="5"/>
      <c r="E549" s="98"/>
      <c r="F549" s="98"/>
    </row>
    <row r="550" spans="1:6" ht="12" customHeight="1">
      <c r="A550" s="100"/>
      <c r="B550" s="10" t="s">
        <v>350</v>
      </c>
      <c r="C550" s="107"/>
      <c r="D550" s="2"/>
      <c r="E550" s="98"/>
      <c r="F550" s="98"/>
    </row>
    <row r="551" spans="1:6" ht="12" customHeight="1">
      <c r="A551" s="100"/>
      <c r="B551" s="10" t="s">
        <v>77</v>
      </c>
      <c r="C551" s="107"/>
      <c r="D551" s="5"/>
      <c r="E551" s="98"/>
      <c r="F551" s="98"/>
    </row>
    <row r="552" spans="1:6" ht="12" customHeight="1" thickBot="1">
      <c r="A552" s="100"/>
      <c r="B552" s="104" t="s">
        <v>332</v>
      </c>
      <c r="C552" s="107"/>
      <c r="D552" s="56"/>
      <c r="E552" s="98"/>
      <c r="F552" s="98"/>
    </row>
    <row r="553" spans="1:6" ht="12" customHeight="1" thickBot="1">
      <c r="A553" s="80"/>
      <c r="B553" s="86" t="s">
        <v>313</v>
      </c>
      <c r="C553" s="112">
        <f>SUM(C547:C552)</f>
        <v>8000</v>
      </c>
      <c r="D553" s="239"/>
      <c r="E553" s="98"/>
      <c r="F553" s="98"/>
    </row>
    <row r="554" spans="1:6" ht="12" customHeight="1">
      <c r="A554" s="15">
        <v>3423</v>
      </c>
      <c r="B554" s="133" t="s">
        <v>149</v>
      </c>
      <c r="C554" s="119"/>
      <c r="D554" s="237"/>
      <c r="E554" s="98"/>
      <c r="F554" s="98"/>
    </row>
    <row r="555" spans="1:6" ht="12" customHeight="1">
      <c r="A555" s="100"/>
      <c r="B555" s="101" t="s">
        <v>60</v>
      </c>
      <c r="C555" s="107"/>
      <c r="D555" s="237"/>
      <c r="E555" s="98"/>
      <c r="F555" s="98"/>
    </row>
    <row r="556" spans="1:6" ht="12" customHeight="1">
      <c r="A556" s="100"/>
      <c r="B556" s="7" t="s">
        <v>372</v>
      </c>
      <c r="C556" s="107"/>
      <c r="D556" s="237"/>
      <c r="E556" s="98"/>
      <c r="F556" s="98"/>
    </row>
    <row r="557" spans="1:6" ht="12" customHeight="1">
      <c r="A557" s="100"/>
      <c r="B557" s="115" t="s">
        <v>331</v>
      </c>
      <c r="C557" s="107">
        <v>8000</v>
      </c>
      <c r="D557" s="237"/>
      <c r="E557" s="98"/>
      <c r="F557" s="98"/>
    </row>
    <row r="558" spans="1:6" ht="12" customHeight="1">
      <c r="A558" s="100"/>
      <c r="B558" s="10" t="s">
        <v>350</v>
      </c>
      <c r="C558" s="107">
        <v>2000</v>
      </c>
      <c r="D558" s="237"/>
      <c r="E558" s="98"/>
      <c r="F558" s="98"/>
    </row>
    <row r="559" spans="1:6" ht="12" customHeight="1">
      <c r="A559" s="100"/>
      <c r="B559" s="10" t="s">
        <v>77</v>
      </c>
      <c r="C559" s="107"/>
      <c r="D559" s="243"/>
      <c r="E559" s="98"/>
      <c r="F559" s="98"/>
    </row>
    <row r="560" spans="1:6" ht="12" customHeight="1" thickBot="1">
      <c r="A560" s="100"/>
      <c r="B560" s="104" t="s">
        <v>332</v>
      </c>
      <c r="C560" s="107"/>
      <c r="D560" s="56"/>
      <c r="E560" s="98"/>
      <c r="F560" s="98"/>
    </row>
    <row r="561" spans="1:6" ht="12.75" customHeight="1" thickBot="1">
      <c r="A561" s="80"/>
      <c r="B561" s="86" t="s">
        <v>313</v>
      </c>
      <c r="C561" s="112">
        <f>SUM(C555:C560)</f>
        <v>10000</v>
      </c>
      <c r="D561" s="239"/>
      <c r="E561" s="98"/>
      <c r="F561" s="98"/>
    </row>
    <row r="562" spans="1:6" ht="12.75" customHeight="1">
      <c r="A562" s="15">
        <v>3424</v>
      </c>
      <c r="B562" s="133" t="s">
        <v>366</v>
      </c>
      <c r="C562" s="119"/>
      <c r="D562" s="237"/>
      <c r="E562" s="98"/>
      <c r="F562" s="98"/>
    </row>
    <row r="563" spans="1:6" ht="12.75" customHeight="1">
      <c r="A563" s="100"/>
      <c r="B563" s="101" t="s">
        <v>60</v>
      </c>
      <c r="C563" s="107"/>
      <c r="D563" s="237"/>
      <c r="E563" s="98"/>
      <c r="F563" s="98"/>
    </row>
    <row r="564" spans="1:6" ht="12.75" customHeight="1">
      <c r="A564" s="100"/>
      <c r="B564" s="7" t="s">
        <v>372</v>
      </c>
      <c r="C564" s="107"/>
      <c r="D564" s="237"/>
      <c r="E564" s="98"/>
      <c r="F564" s="98"/>
    </row>
    <row r="565" spans="1:6" ht="12.75" customHeight="1">
      <c r="A565" s="100"/>
      <c r="B565" s="115" t="s">
        <v>331</v>
      </c>
      <c r="C565" s="107">
        <v>4000</v>
      </c>
      <c r="D565" s="237"/>
      <c r="E565" s="98"/>
      <c r="F565" s="98"/>
    </row>
    <row r="566" spans="1:6" ht="12.75" customHeight="1">
      <c r="A566" s="100"/>
      <c r="B566" s="10" t="s">
        <v>350</v>
      </c>
      <c r="C566" s="107"/>
      <c r="D566" s="237"/>
      <c r="E566" s="98"/>
      <c r="F566" s="98"/>
    </row>
    <row r="567" spans="1:6" ht="12.75" customHeight="1">
      <c r="A567" s="100"/>
      <c r="B567" s="10" t="s">
        <v>77</v>
      </c>
      <c r="C567" s="107"/>
      <c r="D567" s="243"/>
      <c r="E567" s="98"/>
      <c r="F567" s="98"/>
    </row>
    <row r="568" spans="1:6" ht="12.75" customHeight="1" thickBot="1">
      <c r="A568" s="100"/>
      <c r="B568" s="104" t="s">
        <v>332</v>
      </c>
      <c r="C568" s="107"/>
      <c r="D568" s="56"/>
      <c r="E568" s="98"/>
      <c r="F568" s="98"/>
    </row>
    <row r="569" spans="1:6" ht="12.75" customHeight="1" thickBot="1">
      <c r="A569" s="80"/>
      <c r="B569" s="86" t="s">
        <v>313</v>
      </c>
      <c r="C569" s="112">
        <f>SUM(C563:C568)</f>
        <v>4000</v>
      </c>
      <c r="D569" s="239"/>
      <c r="E569" s="98"/>
      <c r="F569" s="98"/>
    </row>
    <row r="570" spans="1:6" ht="12" customHeight="1">
      <c r="A570" s="116">
        <v>3900</v>
      </c>
      <c r="B570" s="133" t="s">
        <v>153</v>
      </c>
      <c r="C570" s="119"/>
      <c r="D570" s="4"/>
      <c r="E570" s="98"/>
      <c r="F570" s="98"/>
    </row>
    <row r="571" spans="1:6" ht="12" customHeight="1">
      <c r="A571" s="116"/>
      <c r="B571" s="267" t="s">
        <v>14</v>
      </c>
      <c r="C571" s="119"/>
      <c r="D571" s="4"/>
      <c r="E571" s="98"/>
      <c r="F571" s="98"/>
    </row>
    <row r="572" spans="1:6" ht="12" customHeight="1">
      <c r="A572" s="114"/>
      <c r="B572" s="101" t="s">
        <v>60</v>
      </c>
      <c r="C572" s="107">
        <f>SUM(C11+C20+C29+C38+C57+C66+C74+C82+C99+C107+C115+C123+C132+C140+C148+C156+C165+C173+C181+C189+C197+C205+C221+C264+C272+C280+C288+C296+C304+C312+C320+C328+C336+C344+C352+C360+C368+C376+C384+C392+C400+C408+C416+C424+C432+C440+C448+C456+C464+C472+C480+C490+C498+C506+C514+C522+C530+C539+C547+C555+C47)</f>
        <v>23361</v>
      </c>
      <c r="D572" s="5"/>
      <c r="E572" s="98"/>
      <c r="F572" s="98"/>
    </row>
    <row r="573" spans="1:6" ht="12" customHeight="1">
      <c r="A573" s="114"/>
      <c r="B573" s="10" t="s">
        <v>43</v>
      </c>
      <c r="C573" s="107">
        <f>SUM(C12+C21+C30+C39+C58+C67+C75+C83+C100+C108+C116+C124+C133+C141+C149+C157+C166+C174+C182+C190+C198+C206+C222+C265+C273+C281+C289+C297+C305+C313+C321+C329+C337+C345+C353+C361+C369+C377+C385+C393+C401+C409+C417+C425+C433+C441+C449+C457+C465+C473+C481+C491+C499+C507+C515+C523+C531+C540+C548+C556+C48)</f>
        <v>11031</v>
      </c>
      <c r="D573" s="5"/>
      <c r="E573" s="98"/>
      <c r="F573" s="98"/>
    </row>
    <row r="574" spans="1:6" ht="12" customHeight="1">
      <c r="A574" s="114"/>
      <c r="B574" s="10" t="s">
        <v>364</v>
      </c>
      <c r="C574" s="107">
        <f>SUM(C13+C22+C31+C40+C59+C68+C76+C84+C101+C109+C117+C125+C134+C142+C150+C158+C167+C175+C183+C191+C199+C207+C223+C266+C274+C282+C290+C298+C306+C314+C322+C330+C338+C346+C354+C362+C370+C378+C386+C394+C402+C410+C418+C426+C434+C442+C450+C458+C466+C474+C482+C492+C500+C508+C516+C524+C532+C541+C549+C557+C249+C257+C232+C240+C565+C92+C49+C215)</f>
        <v>3492380</v>
      </c>
      <c r="D574" s="2"/>
      <c r="E574" s="98"/>
      <c r="F574" s="98"/>
    </row>
    <row r="575" spans="1:6" ht="12" customHeight="1">
      <c r="A575" s="114"/>
      <c r="B575" s="10" t="s">
        <v>350</v>
      </c>
      <c r="C575" s="107">
        <f>SUM(C14+C23+C32+C41+C60+C69+C77+C85+C102+C110+C118+C126+C135+C143+C151+C159+C168+C176+C184+C192+C200+C208+C224+C267+C275+C283+C291+C299+C307+C315+C323+C331+C339+C347+C355+C363+C371+C379+C387+C395+C403+C411+C419+C427+C435+C443+C451+C459+C467+C475+C483+C493+C501+C509+C517+C525+C533+C542+C550+C558)</f>
        <v>352760</v>
      </c>
      <c r="D575" s="5"/>
      <c r="E575" s="98"/>
      <c r="F575" s="98"/>
    </row>
    <row r="576" spans="1:6" ht="12" customHeight="1" thickBot="1">
      <c r="A576" s="114"/>
      <c r="B576" s="368" t="s">
        <v>77</v>
      </c>
      <c r="C576" s="220">
        <f>SUM(C15+C24+C33+C42+C61+C70+C78+C86+C103+C111+C119+C127+C136+C144+C152+C160+C169+C177+C185+C193+C201+C209+C225+C268+C276+C284+C292+C300+C308+C316+C324+C332+C340+C348+C356+C364+C372+C380+C388+C396+C404+C412+C420+C428+C436+C444+C452+C460+C468+C476+C484+C494+C502+C510+C518+C526+C534+C543+C551+C559)</f>
        <v>3500</v>
      </c>
      <c r="D576" s="240"/>
      <c r="E576" s="98"/>
      <c r="F576" s="98"/>
    </row>
    <row r="577" spans="1:6" ht="12" customHeight="1" thickBot="1">
      <c r="A577" s="114"/>
      <c r="B577" s="208" t="s">
        <v>15</v>
      </c>
      <c r="C577" s="386">
        <f>SUM(C572:C576)</f>
        <v>3883032</v>
      </c>
      <c r="D577" s="56"/>
      <c r="E577" s="98"/>
      <c r="F577" s="98"/>
    </row>
    <row r="578" spans="1:6" ht="12" customHeight="1">
      <c r="A578" s="114"/>
      <c r="B578" s="359" t="s">
        <v>16</v>
      </c>
      <c r="C578" s="107"/>
      <c r="D578" s="4"/>
      <c r="E578" s="98"/>
      <c r="F578" s="98"/>
    </row>
    <row r="579" spans="1:6" ht="12" customHeight="1">
      <c r="A579" s="114"/>
      <c r="B579" s="10" t="s">
        <v>17</v>
      </c>
      <c r="C579" s="107"/>
      <c r="D579" s="5"/>
      <c r="E579" s="98"/>
      <c r="F579" s="98"/>
    </row>
    <row r="580" spans="1:6" ht="12" customHeight="1">
      <c r="A580" s="114"/>
      <c r="B580" s="10" t="s">
        <v>18</v>
      </c>
      <c r="C580" s="102"/>
      <c r="D580" s="5"/>
      <c r="E580" s="98"/>
      <c r="F580" s="98"/>
    </row>
    <row r="581" spans="1:6" ht="12" customHeight="1" thickBot="1">
      <c r="A581" s="114"/>
      <c r="B581" s="368" t="s">
        <v>19</v>
      </c>
      <c r="C581" s="220">
        <f>SUM(C64)</f>
        <v>500000</v>
      </c>
      <c r="D581" s="56"/>
      <c r="E581" s="98"/>
      <c r="F581" s="98"/>
    </row>
    <row r="582" spans="1:6" ht="12" customHeight="1" thickBot="1">
      <c r="A582" s="114"/>
      <c r="B582" s="208" t="s">
        <v>22</v>
      </c>
      <c r="C582" s="386">
        <f>SUM(C579:C581)</f>
        <v>500000</v>
      </c>
      <c r="D582" s="56"/>
      <c r="E582" s="98"/>
      <c r="F582" s="98"/>
    </row>
    <row r="583" spans="1:6" ht="12" customHeight="1" thickBot="1">
      <c r="A583" s="114"/>
      <c r="B583" s="312" t="s">
        <v>219</v>
      </c>
      <c r="C583" s="142"/>
      <c r="D583" s="56"/>
      <c r="E583" s="98"/>
      <c r="F583" s="98"/>
    </row>
    <row r="584" spans="1:6" ht="12" customHeight="1" thickBot="1">
      <c r="A584" s="110"/>
      <c r="B584" s="86" t="s">
        <v>313</v>
      </c>
      <c r="C584" s="112">
        <f>SUM(C582+C577)</f>
        <v>4383032</v>
      </c>
      <c r="D584" s="239"/>
      <c r="E584" s="98"/>
      <c r="F584" s="98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</sheetData>
  <mergeCells count="2">
    <mergeCell ref="A1:E1"/>
    <mergeCell ref="A2:E2"/>
  </mergeCells>
  <printOptions horizontalCentered="1"/>
  <pageMargins left="0" right="0" top="0.3937007874015748" bottom="0.3937007874015748" header="0.1968503937007874" footer="0.1968503937007874"/>
  <pageSetup firstPageNumber="15" useFirstPageNumber="1" horizontalDpi="600" verticalDpi="600" orientation="landscape" paperSize="9" scale="78" r:id="rId1"/>
  <headerFooter alignWithMargins="0">
    <oddFooter>&amp;C&amp;P. oldal</oddFooter>
  </headerFooter>
  <rowBreaks count="11" manualBreakCount="11">
    <brk id="53" max="255" man="1"/>
    <brk id="105" max="255" man="1"/>
    <brk id="154" max="255" man="1"/>
    <brk id="203" max="255" man="1"/>
    <brk id="253" max="255" man="1"/>
    <brk id="302" max="255" man="1"/>
    <brk id="350" max="255" man="1"/>
    <brk id="398" max="255" man="1"/>
    <brk id="446" max="255" man="1"/>
    <brk id="496" max="255" man="1"/>
    <brk id="5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showZeros="0" zoomScale="95" zoomScaleNormal="95" workbookViewId="0" topLeftCell="A10">
      <selection activeCell="C38" sqref="C38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3" width="14.875" style="13" customWidth="1"/>
    <col min="4" max="4" width="46.875" style="12" customWidth="1"/>
    <col min="5" max="16384" width="9.125" style="12" customWidth="1"/>
  </cols>
  <sheetData>
    <row r="1" spans="1:5" ht="12.75" customHeight="1">
      <c r="A1" s="589" t="s">
        <v>367</v>
      </c>
      <c r="B1" s="569"/>
      <c r="C1" s="569"/>
      <c r="D1" s="569"/>
      <c r="E1" s="569"/>
    </row>
    <row r="2" spans="1:5" ht="12.75" customHeight="1">
      <c r="A2" s="587" t="s">
        <v>624</v>
      </c>
      <c r="B2" s="588"/>
      <c r="C2" s="588"/>
      <c r="D2" s="588"/>
      <c r="E2" s="588"/>
    </row>
    <row r="3" spans="1:4" ht="12" customHeight="1">
      <c r="A3" s="264"/>
      <c r="B3" s="264"/>
      <c r="C3" s="264"/>
      <c r="D3" s="275"/>
    </row>
    <row r="4" spans="3:4" ht="12" customHeight="1">
      <c r="C4" s="207"/>
      <c r="D4" s="260" t="s">
        <v>258</v>
      </c>
    </row>
    <row r="5" spans="1:4" ht="12.75" customHeight="1">
      <c r="A5" s="145"/>
      <c r="B5" s="146"/>
      <c r="C5" s="306" t="s">
        <v>94</v>
      </c>
      <c r="D5" s="314" t="s">
        <v>156</v>
      </c>
    </row>
    <row r="6" spans="1:4" ht="12.75">
      <c r="A6" s="147" t="s">
        <v>320</v>
      </c>
      <c r="B6" s="313" t="s">
        <v>154</v>
      </c>
      <c r="C6" s="148" t="s">
        <v>95</v>
      </c>
      <c r="D6" s="148" t="s">
        <v>157</v>
      </c>
    </row>
    <row r="7" spans="1:4" ht="13.5" thickBot="1">
      <c r="A7" s="149"/>
      <c r="B7" s="150"/>
      <c r="C7" s="148"/>
      <c r="D7" s="154"/>
    </row>
    <row r="8" spans="1:4" ht="15" customHeight="1">
      <c r="A8" s="151" t="s">
        <v>195</v>
      </c>
      <c r="B8" s="152" t="s">
        <v>196</v>
      </c>
      <c r="C8" s="57" t="s">
        <v>197</v>
      </c>
      <c r="D8" s="249" t="s">
        <v>198</v>
      </c>
    </row>
    <row r="9" spans="1:4" ht="12.75" customHeight="1">
      <c r="A9" s="541"/>
      <c r="B9" s="307" t="s">
        <v>168</v>
      </c>
      <c r="C9" s="3"/>
      <c r="D9" s="87"/>
    </row>
    <row r="10" spans="1:4" ht="12.75" customHeight="1" thickBot="1">
      <c r="A10" s="100">
        <v>3911</v>
      </c>
      <c r="B10" s="87" t="s">
        <v>281</v>
      </c>
      <c r="C10" s="308">
        <v>10000</v>
      </c>
      <c r="D10" s="90"/>
    </row>
    <row r="11" spans="1:4" ht="12.75" customHeight="1" thickBot="1">
      <c r="A11" s="177">
        <v>3910</v>
      </c>
      <c r="B11" s="93" t="s">
        <v>249</v>
      </c>
      <c r="C11" s="9">
        <f>SUM(C10:C10)</f>
        <v>10000</v>
      </c>
      <c r="D11" s="90"/>
    </row>
    <row r="12" spans="1:4" s="17" customFormat="1" ht="12.75" customHeight="1">
      <c r="A12" s="15"/>
      <c r="B12" s="95" t="s">
        <v>89</v>
      </c>
      <c r="C12" s="62"/>
      <c r="D12" s="95"/>
    </row>
    <row r="13" spans="1:4" s="17" customFormat="1" ht="12.75" customHeight="1">
      <c r="A13" s="100">
        <v>3921</v>
      </c>
      <c r="B13" s="87" t="s">
        <v>279</v>
      </c>
      <c r="C13" s="63">
        <v>6000</v>
      </c>
      <c r="D13" s="100" t="s">
        <v>266</v>
      </c>
    </row>
    <row r="14" spans="1:4" s="17" customFormat="1" ht="12.75" customHeight="1">
      <c r="A14" s="100">
        <v>3922</v>
      </c>
      <c r="B14" s="87" t="s">
        <v>280</v>
      </c>
      <c r="C14" s="63">
        <v>5000</v>
      </c>
      <c r="D14" s="100" t="s">
        <v>266</v>
      </c>
    </row>
    <row r="15" spans="1:4" s="17" customFormat="1" ht="12.75" customHeight="1">
      <c r="A15" s="100">
        <v>3923</v>
      </c>
      <c r="B15" s="87" t="s">
        <v>253</v>
      </c>
      <c r="C15" s="63">
        <v>50000</v>
      </c>
      <c r="D15" s="100" t="s">
        <v>173</v>
      </c>
    </row>
    <row r="16" spans="1:4" s="17" customFormat="1" ht="12.75" customHeight="1" thickBot="1">
      <c r="A16" s="532">
        <v>3924</v>
      </c>
      <c r="B16" s="87" t="s">
        <v>645</v>
      </c>
      <c r="C16" s="63">
        <v>3696</v>
      </c>
      <c r="D16" s="532"/>
    </row>
    <row r="17" spans="1:4" s="17" customFormat="1" ht="12.75" customHeight="1" thickBot="1">
      <c r="A17" s="177">
        <v>3920</v>
      </c>
      <c r="B17" s="93" t="s">
        <v>249</v>
      </c>
      <c r="C17" s="9">
        <f>SUM(C13:C16)</f>
        <v>64696</v>
      </c>
      <c r="D17" s="309"/>
    </row>
    <row r="18" spans="1:4" s="17" customFormat="1" ht="12.75" customHeight="1">
      <c r="A18" s="15"/>
      <c r="B18" s="95" t="s">
        <v>92</v>
      </c>
      <c r="C18" s="229"/>
      <c r="D18" s="95"/>
    </row>
    <row r="19" spans="1:4" s="17" customFormat="1" ht="12.75" customHeight="1">
      <c r="A19" s="202">
        <v>3931</v>
      </c>
      <c r="B19" s="310" t="s">
        <v>185</v>
      </c>
      <c r="C19" s="199">
        <v>5000</v>
      </c>
      <c r="D19" s="95"/>
    </row>
    <row r="20" spans="1:4" s="17" customFormat="1" ht="12.75" customHeight="1" thickBot="1">
      <c r="A20" s="202">
        <v>3932</v>
      </c>
      <c r="B20" s="310" t="s">
        <v>282</v>
      </c>
      <c r="C20" s="230">
        <v>11000</v>
      </c>
      <c r="D20" s="92"/>
    </row>
    <row r="21" spans="1:4" s="17" customFormat="1" ht="12.75" customHeight="1" thickBot="1">
      <c r="A21" s="177">
        <v>3930</v>
      </c>
      <c r="B21" s="93" t="s">
        <v>249</v>
      </c>
      <c r="C21" s="9">
        <f>SUM(C19:C20)</f>
        <v>16000</v>
      </c>
      <c r="D21" s="311"/>
    </row>
    <row r="22" spans="1:4" ht="12.75" customHeight="1">
      <c r="A22" s="15"/>
      <c r="B22" s="95" t="s">
        <v>155</v>
      </c>
      <c r="C22" s="3"/>
      <c r="D22" s="312"/>
    </row>
    <row r="23" spans="1:4" ht="12.75" customHeight="1">
      <c r="A23" s="100">
        <v>3941</v>
      </c>
      <c r="B23" s="87" t="s">
        <v>357</v>
      </c>
      <c r="C23" s="63">
        <v>262196</v>
      </c>
      <c r="D23" s="312"/>
    </row>
    <row r="24" spans="1:4" ht="12.75" customHeight="1" thickBot="1">
      <c r="A24" s="100">
        <v>3942</v>
      </c>
      <c r="B24" s="87" t="s">
        <v>57</v>
      </c>
      <c r="C24" s="63">
        <v>197000</v>
      </c>
      <c r="D24" s="87"/>
    </row>
    <row r="25" spans="1:4" s="17" customFormat="1" ht="12.75" customHeight="1" thickBot="1">
      <c r="A25" s="177">
        <v>3940</v>
      </c>
      <c r="B25" s="93" t="s">
        <v>244</v>
      </c>
      <c r="C25" s="9">
        <f>SUM(C23:C24)</f>
        <v>459196</v>
      </c>
      <c r="D25" s="93"/>
    </row>
    <row r="26" spans="1:4" s="17" customFormat="1" ht="12.75" customHeight="1">
      <c r="A26" s="15"/>
      <c r="B26" s="95" t="s">
        <v>180</v>
      </c>
      <c r="C26" s="62"/>
      <c r="D26" s="95"/>
    </row>
    <row r="27" spans="1:4" ht="12.75" customHeight="1">
      <c r="A27" s="100">
        <v>3951</v>
      </c>
      <c r="B27" s="87" t="s">
        <v>8</v>
      </c>
      <c r="C27" s="63">
        <v>2500</v>
      </c>
      <c r="D27" s="100"/>
    </row>
    <row r="28" spans="1:4" ht="12.75" customHeight="1">
      <c r="A28" s="100">
        <v>3952</v>
      </c>
      <c r="B28" s="87" t="s">
        <v>200</v>
      </c>
      <c r="C28" s="63">
        <v>500</v>
      </c>
      <c r="D28" s="87"/>
    </row>
    <row r="29" spans="1:4" ht="12.75" customHeight="1">
      <c r="A29" s="100">
        <v>3953</v>
      </c>
      <c r="B29" s="87" t="s">
        <v>9</v>
      </c>
      <c r="C29" s="63">
        <v>5000</v>
      </c>
      <c r="D29" s="87"/>
    </row>
    <row r="30" spans="1:4" ht="12.75" customHeight="1">
      <c r="A30" s="100">
        <v>3954</v>
      </c>
      <c r="B30" s="87" t="s">
        <v>10</v>
      </c>
      <c r="C30" s="63">
        <v>5000</v>
      </c>
      <c r="D30" s="87"/>
    </row>
    <row r="31" spans="1:4" ht="12.75" customHeight="1">
      <c r="A31" s="100">
        <v>3955</v>
      </c>
      <c r="B31" s="87" t="s">
        <v>131</v>
      </c>
      <c r="C31" s="63">
        <v>3000</v>
      </c>
      <c r="D31" s="87"/>
    </row>
    <row r="32" spans="1:4" ht="12.75" customHeight="1" thickBot="1">
      <c r="A32" s="100">
        <v>3956</v>
      </c>
      <c r="B32" s="87" t="s">
        <v>675</v>
      </c>
      <c r="C32" s="63">
        <v>3000</v>
      </c>
      <c r="D32" s="87"/>
    </row>
    <row r="33" spans="1:4" s="17" customFormat="1" ht="12.75" customHeight="1" thickBot="1">
      <c r="A33" s="177">
        <v>3950</v>
      </c>
      <c r="B33" s="93" t="s">
        <v>169</v>
      </c>
      <c r="C33" s="9">
        <f>SUM(C27:C32)</f>
        <v>19000</v>
      </c>
      <c r="D33" s="93"/>
    </row>
    <row r="34" spans="1:4" s="17" customFormat="1" ht="12.75" customHeight="1">
      <c r="A34" s="99"/>
      <c r="B34" s="95" t="s">
        <v>181</v>
      </c>
      <c r="C34" s="229"/>
      <c r="D34" s="82"/>
    </row>
    <row r="35" spans="1:4" s="17" customFormat="1" ht="12.75" customHeight="1" thickBot="1">
      <c r="A35" s="202">
        <v>3961</v>
      </c>
      <c r="B35" s="310" t="s">
        <v>182</v>
      </c>
      <c r="C35" s="62"/>
      <c r="D35" s="95"/>
    </row>
    <row r="36" spans="1:4" s="17" customFormat="1" ht="12.75" customHeight="1" thickBot="1">
      <c r="A36" s="177">
        <v>3960</v>
      </c>
      <c r="B36" s="93" t="s">
        <v>169</v>
      </c>
      <c r="C36" s="9"/>
      <c r="D36" s="93"/>
    </row>
    <row r="37" spans="1:4" s="17" customFormat="1" ht="12.75" customHeight="1">
      <c r="A37" s="99"/>
      <c r="B37" s="95" t="s">
        <v>108</v>
      </c>
      <c r="C37" s="229"/>
      <c r="D37" s="82"/>
    </row>
    <row r="38" spans="1:4" s="17" customFormat="1" ht="12.75" customHeight="1" thickBot="1">
      <c r="A38" s="202">
        <v>3971</v>
      </c>
      <c r="B38" s="384" t="s">
        <v>54</v>
      </c>
      <c r="C38" s="199">
        <v>163948</v>
      </c>
      <c r="D38" s="95"/>
    </row>
    <row r="39" spans="1:4" s="17" customFormat="1" ht="12.75" customHeight="1" thickBot="1">
      <c r="A39" s="177">
        <v>3970</v>
      </c>
      <c r="B39" s="93" t="s">
        <v>169</v>
      </c>
      <c r="C39" s="9">
        <f>SUM(C38:C38)</f>
        <v>163948</v>
      </c>
      <c r="D39" s="93"/>
    </row>
    <row r="40" spans="1:4" s="17" customFormat="1" ht="12.75" customHeight="1">
      <c r="A40" s="99"/>
      <c r="B40" s="82" t="s">
        <v>111</v>
      </c>
      <c r="C40" s="229"/>
      <c r="D40" s="82"/>
    </row>
    <row r="41" spans="1:4" s="17" customFormat="1" ht="12.75" customHeight="1">
      <c r="A41" s="202">
        <v>3990</v>
      </c>
      <c r="B41" s="310" t="s">
        <v>586</v>
      </c>
      <c r="C41" s="199">
        <v>1100</v>
      </c>
      <c r="D41" s="95"/>
    </row>
    <row r="42" spans="1:4" s="17" customFormat="1" ht="12.75" customHeight="1">
      <c r="A42" s="202">
        <v>3991</v>
      </c>
      <c r="B42" s="310" t="s">
        <v>587</v>
      </c>
      <c r="C42" s="199">
        <v>4260</v>
      </c>
      <c r="D42" s="95"/>
    </row>
    <row r="43" spans="1:4" s="17" customFormat="1" ht="12.75" customHeight="1">
      <c r="A43" s="202">
        <v>3992</v>
      </c>
      <c r="B43" s="310" t="s">
        <v>588</v>
      </c>
      <c r="C43" s="199">
        <v>1320</v>
      </c>
      <c r="D43" s="95"/>
    </row>
    <row r="44" spans="1:4" s="17" customFormat="1" ht="12.75" customHeight="1">
      <c r="A44" s="202">
        <v>3993</v>
      </c>
      <c r="B44" s="310" t="s">
        <v>589</v>
      </c>
      <c r="C44" s="199">
        <v>1190</v>
      </c>
      <c r="D44" s="95"/>
    </row>
    <row r="45" spans="1:4" s="17" customFormat="1" ht="12.75" customHeight="1">
      <c r="A45" s="202">
        <v>3994</v>
      </c>
      <c r="B45" s="310" t="s">
        <v>0</v>
      </c>
      <c r="C45" s="199">
        <v>1000</v>
      </c>
      <c r="D45" s="95"/>
    </row>
    <row r="46" spans="1:4" s="17" customFormat="1" ht="12.75" customHeight="1">
      <c r="A46" s="202">
        <v>3995</v>
      </c>
      <c r="B46" s="310" t="s">
        <v>1</v>
      </c>
      <c r="C46" s="199">
        <v>1040</v>
      </c>
      <c r="D46" s="95"/>
    </row>
    <row r="47" spans="1:4" s="17" customFormat="1" ht="12.75" customHeight="1">
      <c r="A47" s="323">
        <v>3996</v>
      </c>
      <c r="B47" s="521" t="s">
        <v>2</v>
      </c>
      <c r="C47" s="214">
        <v>1040</v>
      </c>
      <c r="D47" s="106"/>
    </row>
    <row r="48" spans="1:4" s="17" customFormat="1" ht="12.75" customHeight="1">
      <c r="A48" s="202">
        <v>3997</v>
      </c>
      <c r="B48" s="310" t="s">
        <v>3</v>
      </c>
      <c r="C48" s="199">
        <v>990</v>
      </c>
      <c r="D48" s="95"/>
    </row>
    <row r="49" spans="1:4" s="17" customFormat="1" ht="12.75" customHeight="1">
      <c r="A49" s="202">
        <v>3998</v>
      </c>
      <c r="B49" s="310" t="s">
        <v>4</v>
      </c>
      <c r="C49" s="199">
        <v>980</v>
      </c>
      <c r="D49" s="95"/>
    </row>
    <row r="50" spans="1:4" s="17" customFormat="1" ht="12.75" customHeight="1" thickBot="1">
      <c r="A50" s="520">
        <v>3999</v>
      </c>
      <c r="B50" s="310" t="s">
        <v>5</v>
      </c>
      <c r="C50" s="230">
        <v>1080</v>
      </c>
      <c r="D50" s="92"/>
    </row>
    <row r="51" spans="1:4" s="17" customFormat="1" ht="12.75" customHeight="1" thickBot="1">
      <c r="A51" s="177"/>
      <c r="B51" s="93" t="s">
        <v>169</v>
      </c>
      <c r="C51" s="9">
        <f>SUM(C41:C50)</f>
        <v>14000</v>
      </c>
      <c r="D51" s="93"/>
    </row>
    <row r="52" spans="1:4" s="17" customFormat="1" ht="12.75" customHeight="1" thickBot="1">
      <c r="A52" s="177">
        <v>3900</v>
      </c>
      <c r="B52" s="93" t="s">
        <v>158</v>
      </c>
      <c r="C52" s="9">
        <f>C33+C25+C17+C11+C21+C36+C39+C51</f>
        <v>746840</v>
      </c>
      <c r="D52" s="93"/>
    </row>
    <row r="53" spans="1:4" s="17" customFormat="1" ht="12.75" customHeight="1">
      <c r="A53" s="116"/>
      <c r="B53" s="282" t="s">
        <v>229</v>
      </c>
      <c r="C53" s="199"/>
      <c r="D53" s="95"/>
    </row>
    <row r="54" spans="1:4" s="17" customFormat="1" ht="12.75" customHeight="1">
      <c r="A54" s="116"/>
      <c r="B54" s="63" t="s">
        <v>43</v>
      </c>
      <c r="C54" s="199"/>
      <c r="D54" s="95"/>
    </row>
    <row r="55" spans="1:4" s="17" customFormat="1" ht="12.75" customHeight="1">
      <c r="A55" s="116"/>
      <c r="B55" s="282" t="s">
        <v>364</v>
      </c>
      <c r="C55" s="199"/>
      <c r="D55" s="95"/>
    </row>
    <row r="56" spans="1:4" s="17" customFormat="1" ht="12.75" customHeight="1">
      <c r="A56" s="114"/>
      <c r="B56" s="63" t="s">
        <v>350</v>
      </c>
      <c r="C56" s="63">
        <f>SUM(C52)</f>
        <v>746840</v>
      </c>
      <c r="D56" s="95"/>
    </row>
    <row r="57" spans="1:4" s="17" customFormat="1" ht="12.75" customHeight="1">
      <c r="A57" s="114"/>
      <c r="B57" s="325" t="s">
        <v>77</v>
      </c>
      <c r="C57" s="63"/>
      <c r="D57" s="95"/>
    </row>
    <row r="58" spans="1:4" s="17" customFormat="1" ht="12.75" customHeight="1">
      <c r="A58" s="175"/>
      <c r="B58" s="385" t="s">
        <v>15</v>
      </c>
      <c r="C58" s="216">
        <f>SUM(C54:C57)</f>
        <v>746840</v>
      </c>
      <c r="D58" s="106"/>
    </row>
    <row r="59" spans="1:4" ht="12.75" customHeight="1">
      <c r="A59" s="97"/>
      <c r="B59" s="98"/>
      <c r="C59" s="53"/>
      <c r="D59" s="98"/>
    </row>
    <row r="60" ht="12.75" customHeight="1">
      <c r="A60" s="157"/>
    </row>
  </sheetData>
  <mergeCells count="2">
    <mergeCell ref="A1:E1"/>
    <mergeCell ref="A2:E2"/>
  </mergeCells>
  <printOptions horizontalCentered="1"/>
  <pageMargins left="0" right="0" top="0.1968503937007874" bottom="0.1968503937007874" header="0.5905511811023623" footer="0"/>
  <pageSetup firstPageNumber="27" useFirstPageNumber="1" horizontalDpi="300" verticalDpi="300" orientation="landscape" paperSize="9" scale="90" r:id="rId1"/>
  <headerFooter alignWithMargins="0">
    <oddFooter>&amp;C&amp;P. oldal</oddFoot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showZeros="0" workbookViewId="0" topLeftCell="A45">
      <selection activeCell="B70" sqref="B70"/>
    </sheetView>
  </sheetViews>
  <sheetFormatPr defaultColWidth="9.00390625" defaultRowHeight="12.75" customHeight="1"/>
  <cols>
    <col min="1" max="1" width="5.75390625" style="97" customWidth="1"/>
    <col min="2" max="2" width="66.125" style="98" customWidth="1"/>
    <col min="3" max="3" width="12.125" style="143" customWidth="1"/>
    <col min="4" max="4" width="56.75390625" style="98" customWidth="1"/>
    <col min="5" max="16384" width="9.125" style="98" customWidth="1"/>
  </cols>
  <sheetData>
    <row r="1" spans="1:5" s="23" customFormat="1" ht="12.75" customHeight="1">
      <c r="A1" s="592" t="s">
        <v>159</v>
      </c>
      <c r="B1" s="588"/>
      <c r="C1" s="588"/>
      <c r="D1" s="588"/>
      <c r="E1" s="569"/>
    </row>
    <row r="2" spans="1:5" s="23" customFormat="1" ht="12.75" customHeight="1">
      <c r="A2" s="587" t="s">
        <v>649</v>
      </c>
      <c r="B2" s="588"/>
      <c r="C2" s="588"/>
      <c r="D2" s="588"/>
      <c r="E2" s="588"/>
    </row>
    <row r="3" spans="1:4" s="23" customFormat="1" ht="12.75" customHeight="1">
      <c r="A3" s="185"/>
      <c r="B3" s="185"/>
      <c r="C3" s="590"/>
      <c r="D3" s="591"/>
    </row>
    <row r="4" spans="3:4" ht="10.5" customHeight="1">
      <c r="C4" s="188"/>
      <c r="D4" s="255" t="s">
        <v>258</v>
      </c>
    </row>
    <row r="5" spans="1:4" ht="12.75" customHeight="1">
      <c r="A5" s="79"/>
      <c r="B5" s="158"/>
      <c r="C5" s="258" t="s">
        <v>94</v>
      </c>
      <c r="D5" s="236"/>
    </row>
    <row r="6" spans="1:4" ht="12">
      <c r="A6" s="116" t="s">
        <v>320</v>
      </c>
      <c r="B6" s="159" t="s">
        <v>154</v>
      </c>
      <c r="C6" s="15" t="s">
        <v>95</v>
      </c>
      <c r="D6" s="3" t="s">
        <v>156</v>
      </c>
    </row>
    <row r="7" spans="1:4" ht="12.75" thickBot="1">
      <c r="A7" s="316"/>
      <c r="B7" s="160"/>
      <c r="C7" s="15"/>
      <c r="D7" s="80" t="s">
        <v>157</v>
      </c>
    </row>
    <row r="8" spans="1:4" ht="12.75" customHeight="1">
      <c r="A8" s="124" t="s">
        <v>195</v>
      </c>
      <c r="B8" s="161" t="s">
        <v>196</v>
      </c>
      <c r="C8" s="257" t="s">
        <v>197</v>
      </c>
      <c r="D8" s="250" t="s">
        <v>198</v>
      </c>
    </row>
    <row r="9" spans="1:4" ht="16.5" customHeight="1">
      <c r="A9" s="24"/>
      <c r="B9" s="537" t="s">
        <v>650</v>
      </c>
      <c r="C9" s="5"/>
      <c r="D9" s="271"/>
    </row>
    <row r="10" spans="1:4" ht="12">
      <c r="A10" s="116"/>
      <c r="B10" s="162" t="s">
        <v>68</v>
      </c>
      <c r="C10" s="113"/>
      <c r="D10" s="87"/>
    </row>
    <row r="11" spans="1:4" ht="12">
      <c r="A11" s="100">
        <v>4011</v>
      </c>
      <c r="B11" s="163" t="s">
        <v>262</v>
      </c>
      <c r="C11" s="108">
        <v>60000</v>
      </c>
      <c r="D11" s="87"/>
    </row>
    <row r="12" spans="1:4" ht="12">
      <c r="A12" s="100">
        <v>4012</v>
      </c>
      <c r="B12" s="163" t="s">
        <v>172</v>
      </c>
      <c r="C12" s="108"/>
      <c r="D12" s="87"/>
    </row>
    <row r="13" spans="1:4" s="94" customFormat="1" ht="12">
      <c r="A13" s="24">
        <v>4010</v>
      </c>
      <c r="B13" s="31" t="s">
        <v>244</v>
      </c>
      <c r="C13" s="165">
        <f>SUM(C11:C12)</f>
        <v>60000</v>
      </c>
      <c r="D13" s="251"/>
    </row>
    <row r="14" spans="1:4" s="94" customFormat="1" ht="12">
      <c r="A14" s="15"/>
      <c r="B14" s="109" t="s">
        <v>7</v>
      </c>
      <c r="C14" s="279"/>
      <c r="D14" s="95"/>
    </row>
    <row r="15" spans="1:4" s="94" customFormat="1" ht="12">
      <c r="A15" s="114">
        <v>4021</v>
      </c>
      <c r="B15" s="276" t="s">
        <v>96</v>
      </c>
      <c r="C15" s="277">
        <v>10000</v>
      </c>
      <c r="D15" s="95"/>
    </row>
    <row r="16" spans="1:4" s="94" customFormat="1" ht="12">
      <c r="A16" s="24">
        <v>4020</v>
      </c>
      <c r="B16" s="317" t="s">
        <v>244</v>
      </c>
      <c r="C16" s="165">
        <f>SUM(C15:C15)</f>
        <v>10000</v>
      </c>
      <c r="D16" s="136"/>
    </row>
    <row r="17" spans="1:4" s="94" customFormat="1" ht="12">
      <c r="A17" s="15"/>
      <c r="B17" s="50" t="s">
        <v>89</v>
      </c>
      <c r="C17" s="199"/>
      <c r="D17" s="100"/>
    </row>
    <row r="18" spans="1:4" s="94" customFormat="1" ht="12.75">
      <c r="A18" s="100">
        <v>4033</v>
      </c>
      <c r="B18" s="163" t="s">
        <v>338</v>
      </c>
      <c r="C18" s="199">
        <v>5000</v>
      </c>
      <c r="D18" s="153" t="s">
        <v>188</v>
      </c>
    </row>
    <row r="19" spans="1:4" s="94" customFormat="1" ht="12.75">
      <c r="A19" s="100">
        <v>4034</v>
      </c>
      <c r="B19" s="163" t="s">
        <v>365</v>
      </c>
      <c r="C19" s="199">
        <v>40000</v>
      </c>
      <c r="D19" s="153"/>
    </row>
    <row r="20" spans="1:4" s="94" customFormat="1" ht="12">
      <c r="A20" s="24">
        <v>4030</v>
      </c>
      <c r="B20" s="31" t="s">
        <v>244</v>
      </c>
      <c r="C20" s="74">
        <f>SUM(C18:C19)</f>
        <v>45000</v>
      </c>
      <c r="D20" s="252"/>
    </row>
    <row r="21" spans="1:4" s="94" customFormat="1" ht="12.75">
      <c r="A21" s="15"/>
      <c r="B21" s="318" t="s">
        <v>81</v>
      </c>
      <c r="C21" s="231"/>
      <c r="D21" s="95"/>
    </row>
    <row r="22" spans="1:4" s="94" customFormat="1" ht="12">
      <c r="A22" s="202">
        <v>4111</v>
      </c>
      <c r="B22" s="319" t="s">
        <v>101</v>
      </c>
      <c r="C22" s="199">
        <v>587400</v>
      </c>
      <c r="D22" s="95"/>
    </row>
    <row r="23" spans="1:4" s="94" customFormat="1" ht="12">
      <c r="A23" s="202">
        <v>4112</v>
      </c>
      <c r="B23" s="319" t="s">
        <v>97</v>
      </c>
      <c r="C23" s="199">
        <v>485635</v>
      </c>
      <c r="D23" s="95"/>
    </row>
    <row r="24" spans="1:4" s="94" customFormat="1" ht="12">
      <c r="A24" s="202">
        <v>4113</v>
      </c>
      <c r="B24" s="319" t="s">
        <v>98</v>
      </c>
      <c r="C24" s="199">
        <v>90000</v>
      </c>
      <c r="D24" s="95"/>
    </row>
    <row r="25" spans="1:4" s="94" customFormat="1" ht="12">
      <c r="A25" s="202">
        <v>4114</v>
      </c>
      <c r="B25" s="319" t="s">
        <v>99</v>
      </c>
      <c r="C25" s="199">
        <v>130500</v>
      </c>
      <c r="D25" s="95"/>
    </row>
    <row r="26" spans="1:4" s="94" customFormat="1" ht="12">
      <c r="A26" s="202">
        <v>4115</v>
      </c>
      <c r="B26" s="319" t="s">
        <v>100</v>
      </c>
      <c r="C26" s="199">
        <v>164465</v>
      </c>
      <c r="D26" s="95"/>
    </row>
    <row r="27" spans="1:4" s="94" customFormat="1" ht="12">
      <c r="A27" s="202">
        <v>4116</v>
      </c>
      <c r="B27" s="319" t="s">
        <v>646</v>
      </c>
      <c r="C27" s="199">
        <v>70000</v>
      </c>
      <c r="D27" s="95"/>
    </row>
    <row r="28" spans="1:4" s="78" customFormat="1" ht="12">
      <c r="A28" s="100">
        <v>4121</v>
      </c>
      <c r="B28" s="259" t="s">
        <v>102</v>
      </c>
      <c r="C28" s="108">
        <v>50000</v>
      </c>
      <c r="D28" s="87"/>
    </row>
    <row r="29" spans="1:4" s="78" customFormat="1" ht="12">
      <c r="A29" s="100">
        <v>4122</v>
      </c>
      <c r="B29" s="186" t="s">
        <v>284</v>
      </c>
      <c r="C29" s="199">
        <v>70000</v>
      </c>
      <c r="D29" s="87"/>
    </row>
    <row r="30" spans="1:4" s="78" customFormat="1" ht="12">
      <c r="A30" s="105">
        <v>4130</v>
      </c>
      <c r="B30" s="320" t="s">
        <v>160</v>
      </c>
      <c r="C30" s="107">
        <f>SUM(C22:C29)</f>
        <v>1648000</v>
      </c>
      <c r="D30" s="101"/>
    </row>
    <row r="31" spans="1:4" s="78" customFormat="1" ht="12">
      <c r="A31" s="100">
        <v>4131</v>
      </c>
      <c r="B31" s="259" t="s">
        <v>342</v>
      </c>
      <c r="C31" s="199">
        <v>45000</v>
      </c>
      <c r="D31" s="87"/>
    </row>
    <row r="32" spans="1:4" s="78" customFormat="1" ht="12" customHeight="1">
      <c r="A32" s="100">
        <v>4132</v>
      </c>
      <c r="B32" s="259" t="s">
        <v>85</v>
      </c>
      <c r="C32" s="199">
        <v>30000</v>
      </c>
      <c r="D32" s="87"/>
    </row>
    <row r="33" spans="1:4" s="78" customFormat="1" ht="12.75" customHeight="1">
      <c r="A33" s="100">
        <v>4133</v>
      </c>
      <c r="B33" s="259" t="s">
        <v>343</v>
      </c>
      <c r="C33" s="199">
        <v>150000</v>
      </c>
      <c r="D33" s="87"/>
    </row>
    <row r="34" spans="1:4" s="78" customFormat="1" ht="12.75">
      <c r="A34" s="100">
        <v>4134</v>
      </c>
      <c r="B34" s="259" t="s">
        <v>170</v>
      </c>
      <c r="C34" s="199">
        <v>150000</v>
      </c>
      <c r="D34" s="153" t="s">
        <v>188</v>
      </c>
    </row>
    <row r="35" spans="1:4" s="78" customFormat="1" ht="12">
      <c r="A35" s="100">
        <v>4135</v>
      </c>
      <c r="B35" s="259" t="s">
        <v>344</v>
      </c>
      <c r="C35" s="199">
        <v>95000</v>
      </c>
      <c r="D35" s="100" t="s">
        <v>191</v>
      </c>
    </row>
    <row r="36" spans="1:4" s="78" customFormat="1" ht="12">
      <c r="A36" s="100">
        <v>4137</v>
      </c>
      <c r="B36" s="259" t="s">
        <v>113</v>
      </c>
      <c r="C36" s="199">
        <v>149771</v>
      </c>
      <c r="D36" s="100"/>
    </row>
    <row r="37" spans="1:4" s="78" customFormat="1" ht="12">
      <c r="A37" s="24">
        <v>4100</v>
      </c>
      <c r="B37" s="31" t="s">
        <v>244</v>
      </c>
      <c r="C37" s="74">
        <f>SUM(C30:C36)</f>
        <v>2267771</v>
      </c>
      <c r="D37" s="271"/>
    </row>
    <row r="38" spans="1:4" s="78" customFormat="1" ht="12">
      <c r="A38" s="79"/>
      <c r="B38" s="44" t="s">
        <v>92</v>
      </c>
      <c r="C38" s="199"/>
      <c r="D38" s="87"/>
    </row>
    <row r="39" spans="1:4" s="78" customFormat="1" ht="12">
      <c r="A39" s="202">
        <v>4211</v>
      </c>
      <c r="B39" s="278" t="s">
        <v>103</v>
      </c>
      <c r="C39" s="199"/>
      <c r="D39" s="87"/>
    </row>
    <row r="40" spans="1:4" s="78" customFormat="1" ht="12">
      <c r="A40" s="202">
        <v>4213</v>
      </c>
      <c r="B40" s="278" t="s">
        <v>105</v>
      </c>
      <c r="C40" s="199"/>
      <c r="D40" s="87"/>
    </row>
    <row r="41" spans="1:4" s="78" customFormat="1" ht="12">
      <c r="A41" s="202">
        <v>4215</v>
      </c>
      <c r="B41" s="278" t="s">
        <v>106</v>
      </c>
      <c r="C41" s="199"/>
      <c r="D41" s="87"/>
    </row>
    <row r="42" spans="1:4" s="78" customFormat="1" ht="12">
      <c r="A42" s="202">
        <v>4217</v>
      </c>
      <c r="B42" s="278" t="s">
        <v>116</v>
      </c>
      <c r="C42" s="199"/>
      <c r="D42" s="87"/>
    </row>
    <row r="43" spans="1:4" s="78" customFormat="1" ht="12">
      <c r="A43" s="202">
        <v>4219</v>
      </c>
      <c r="B43" s="278" t="s">
        <v>107</v>
      </c>
      <c r="C43" s="199"/>
      <c r="D43" s="87"/>
    </row>
    <row r="44" spans="1:4" s="78" customFormat="1" ht="12">
      <c r="A44" s="202">
        <v>4221</v>
      </c>
      <c r="B44" s="278" t="s">
        <v>104</v>
      </c>
      <c r="C44" s="199"/>
      <c r="D44" s="87"/>
    </row>
    <row r="45" spans="1:4" s="78" customFormat="1" ht="12">
      <c r="A45" s="202">
        <v>4223</v>
      </c>
      <c r="B45" s="278" t="s">
        <v>114</v>
      </c>
      <c r="C45" s="199"/>
      <c r="D45" s="87"/>
    </row>
    <row r="46" spans="1:4" s="78" customFormat="1" ht="12">
      <c r="A46" s="202">
        <v>4225</v>
      </c>
      <c r="B46" s="278" t="s">
        <v>115</v>
      </c>
      <c r="C46" s="199"/>
      <c r="D46" s="87"/>
    </row>
    <row r="47" spans="1:4" s="78" customFormat="1" ht="12">
      <c r="A47" s="202">
        <v>4227</v>
      </c>
      <c r="B47" s="278" t="s">
        <v>117</v>
      </c>
      <c r="C47" s="199"/>
      <c r="D47" s="87"/>
    </row>
    <row r="48" spans="1:4" s="78" customFormat="1" ht="12">
      <c r="A48" s="323">
        <v>4231</v>
      </c>
      <c r="B48" s="290" t="s">
        <v>118</v>
      </c>
      <c r="C48" s="214"/>
      <c r="D48" s="101"/>
    </row>
    <row r="49" spans="1:4" s="78" customFormat="1" ht="12">
      <c r="A49" s="202">
        <v>4233</v>
      </c>
      <c r="B49" s="278" t="s">
        <v>120</v>
      </c>
      <c r="C49" s="199"/>
      <c r="D49" s="87"/>
    </row>
    <row r="50" spans="1:4" s="78" customFormat="1" ht="12">
      <c r="A50" s="202">
        <v>4235</v>
      </c>
      <c r="B50" s="278" t="s">
        <v>119</v>
      </c>
      <c r="C50" s="199"/>
      <c r="D50" s="87"/>
    </row>
    <row r="51" spans="1:4" s="78" customFormat="1" ht="12">
      <c r="A51" s="202">
        <v>4237</v>
      </c>
      <c r="B51" s="278" t="s">
        <v>123</v>
      </c>
      <c r="C51" s="199"/>
      <c r="D51" s="87"/>
    </row>
    <row r="52" spans="1:4" s="78" customFormat="1" ht="12">
      <c r="A52" s="202">
        <v>4239</v>
      </c>
      <c r="B52" s="278" t="s">
        <v>121</v>
      </c>
      <c r="C52" s="199"/>
      <c r="D52" s="87"/>
    </row>
    <row r="53" spans="1:4" s="78" customFormat="1" ht="12">
      <c r="A53" s="202">
        <v>4241</v>
      </c>
      <c r="B53" s="278" t="s">
        <v>122</v>
      </c>
      <c r="C53" s="199"/>
      <c r="D53" s="87"/>
    </row>
    <row r="54" spans="1:4" s="78" customFormat="1" ht="12">
      <c r="A54" s="202">
        <v>4243</v>
      </c>
      <c r="B54" s="278" t="s">
        <v>124</v>
      </c>
      <c r="C54" s="199"/>
      <c r="D54" s="87"/>
    </row>
    <row r="55" spans="1:4" s="78" customFormat="1" ht="12">
      <c r="A55" s="202">
        <v>4251</v>
      </c>
      <c r="B55" s="278" t="s">
        <v>125</v>
      </c>
      <c r="C55" s="199"/>
      <c r="D55" s="87"/>
    </row>
    <row r="56" spans="1:4" s="78" customFormat="1" ht="12">
      <c r="A56" s="202">
        <v>4253</v>
      </c>
      <c r="B56" s="278" t="s">
        <v>126</v>
      </c>
      <c r="C56" s="199"/>
      <c r="D56" s="87"/>
    </row>
    <row r="57" spans="1:4" s="78" customFormat="1" ht="12">
      <c r="A57" s="202">
        <v>4255</v>
      </c>
      <c r="B57" s="278" t="s">
        <v>127</v>
      </c>
      <c r="C57" s="199"/>
      <c r="D57" s="87"/>
    </row>
    <row r="58" spans="1:4" s="78" customFormat="1" ht="12">
      <c r="A58" s="202">
        <v>4261</v>
      </c>
      <c r="B58" s="278" t="s">
        <v>128</v>
      </c>
      <c r="C58" s="199"/>
      <c r="D58" s="87"/>
    </row>
    <row r="59" spans="1:4" s="78" customFormat="1" ht="12">
      <c r="A59" s="202">
        <v>4271</v>
      </c>
      <c r="B59" s="278" t="s">
        <v>44</v>
      </c>
      <c r="C59" s="199"/>
      <c r="D59" s="87"/>
    </row>
    <row r="60" spans="1:4" s="78" customFormat="1" ht="12">
      <c r="A60" s="202">
        <v>4281</v>
      </c>
      <c r="B60" s="166" t="s">
        <v>325</v>
      </c>
      <c r="C60" s="199"/>
      <c r="D60" s="87"/>
    </row>
    <row r="61" spans="1:4" s="78" customFormat="1" ht="12">
      <c r="A61" s="202">
        <v>4283</v>
      </c>
      <c r="B61" s="263" t="s">
        <v>352</v>
      </c>
      <c r="C61" s="199"/>
      <c r="D61" s="87"/>
    </row>
    <row r="62" spans="1:4" s="78" customFormat="1" ht="12">
      <c r="A62" s="202">
        <v>4285</v>
      </c>
      <c r="B62" s="163" t="s">
        <v>236</v>
      </c>
      <c r="C62" s="199">
        <v>200000</v>
      </c>
      <c r="D62" s="87"/>
    </row>
    <row r="63" spans="1:4" s="78" customFormat="1" ht="12">
      <c r="A63" s="323">
        <v>4288</v>
      </c>
      <c r="B63" s="253" t="s">
        <v>48</v>
      </c>
      <c r="C63" s="214">
        <v>20000</v>
      </c>
      <c r="D63" s="101"/>
    </row>
    <row r="64" spans="1:4" s="78" customFormat="1" ht="12">
      <c r="A64" s="315">
        <v>4200</v>
      </c>
      <c r="B64" s="254" t="s">
        <v>244</v>
      </c>
      <c r="C64" s="119">
        <f>SUM(C39:C63)</f>
        <v>220000</v>
      </c>
      <c r="D64" s="321"/>
    </row>
    <row r="65" spans="1:4" s="94" customFormat="1" ht="12">
      <c r="A65" s="15"/>
      <c r="B65" s="44" t="s">
        <v>66</v>
      </c>
      <c r="C65" s="199"/>
      <c r="D65" s="95"/>
    </row>
    <row r="66" spans="1:4" s="78" customFormat="1" ht="12">
      <c r="A66" s="100">
        <v>4310</v>
      </c>
      <c r="B66" s="163" t="s">
        <v>234</v>
      </c>
      <c r="C66" s="199">
        <v>20000</v>
      </c>
      <c r="D66" s="87"/>
    </row>
    <row r="67" spans="1:4" s="78" customFormat="1" ht="12">
      <c r="A67" s="100">
        <v>4320</v>
      </c>
      <c r="B67" s="163" t="s">
        <v>233</v>
      </c>
      <c r="C67" s="199"/>
      <c r="D67" s="87"/>
    </row>
    <row r="68" spans="1:4" s="78" customFormat="1" ht="12">
      <c r="A68" s="100">
        <v>4340</v>
      </c>
      <c r="B68" s="163" t="s">
        <v>109</v>
      </c>
      <c r="C68" s="199">
        <v>16649</v>
      </c>
      <c r="D68" s="87"/>
    </row>
    <row r="69" spans="1:4" s="94" customFormat="1" ht="12">
      <c r="A69" s="271">
        <v>4300</v>
      </c>
      <c r="B69" s="31" t="s">
        <v>244</v>
      </c>
      <c r="C69" s="215">
        <f>SUM(C66:C68)</f>
        <v>36649</v>
      </c>
      <c r="D69" s="136"/>
    </row>
    <row r="70" spans="1:4" s="94" customFormat="1" ht="12">
      <c r="A70" s="44"/>
      <c r="B70" s="44" t="s">
        <v>129</v>
      </c>
      <c r="C70" s="322"/>
      <c r="D70" s="95"/>
    </row>
    <row r="71" spans="1:4" s="94" customFormat="1" ht="12">
      <c r="A71" s="100">
        <v>4411</v>
      </c>
      <c r="B71" s="163" t="s">
        <v>130</v>
      </c>
      <c r="C71" s="199"/>
      <c r="D71" s="95"/>
    </row>
    <row r="72" spans="1:4" s="94" customFormat="1" ht="12">
      <c r="A72" s="31">
        <v>4400</v>
      </c>
      <c r="B72" s="31" t="s">
        <v>244</v>
      </c>
      <c r="C72" s="215">
        <f>SUM(C71)</f>
        <v>0</v>
      </c>
      <c r="D72" s="136"/>
    </row>
    <row r="73" spans="1:4" s="94" customFormat="1" ht="12.75">
      <c r="A73" s="24"/>
      <c r="B73" s="536" t="s">
        <v>651</v>
      </c>
      <c r="C73" s="5"/>
      <c r="D73" s="271"/>
    </row>
    <row r="74" spans="1:4" s="94" customFormat="1" ht="12">
      <c r="A74" s="535"/>
      <c r="B74" s="50" t="s">
        <v>89</v>
      </c>
      <c r="C74" s="322"/>
      <c r="D74" s="95"/>
    </row>
    <row r="75" spans="1:4" s="94" customFormat="1" ht="12">
      <c r="A75" s="100">
        <v>4501</v>
      </c>
      <c r="B75" s="163" t="s">
        <v>232</v>
      </c>
      <c r="C75" s="199">
        <v>135000</v>
      </c>
      <c r="D75" s="100"/>
    </row>
    <row r="76" spans="1:4" s="94" customFormat="1" ht="12">
      <c r="A76" s="31">
        <v>4500</v>
      </c>
      <c r="B76" s="31" t="s">
        <v>244</v>
      </c>
      <c r="C76" s="215">
        <f>SUM(C75)</f>
        <v>135000</v>
      </c>
      <c r="D76" s="136"/>
    </row>
    <row r="77" spans="1:4" s="94" customFormat="1" ht="12">
      <c r="A77" s="111"/>
      <c r="B77" s="358" t="s">
        <v>14</v>
      </c>
      <c r="C77" s="113"/>
      <c r="D77" s="95"/>
    </row>
    <row r="78" spans="1:4" s="78" customFormat="1" ht="12">
      <c r="A78" s="111"/>
      <c r="B78" s="63" t="s">
        <v>364</v>
      </c>
      <c r="C78" s="383">
        <f>SUM(C35)</f>
        <v>95000</v>
      </c>
      <c r="D78" s="87"/>
    </row>
    <row r="79" spans="1:4" ht="12" customHeight="1">
      <c r="A79" s="114"/>
      <c r="B79" s="63" t="s">
        <v>350</v>
      </c>
      <c r="C79" s="231"/>
      <c r="D79" s="87"/>
    </row>
    <row r="80" spans="1:4" ht="12" customHeight="1">
      <c r="A80" s="114"/>
      <c r="B80" s="322" t="s">
        <v>15</v>
      </c>
      <c r="C80" s="322">
        <f>SUM(C78:C79)</f>
        <v>95000</v>
      </c>
      <c r="D80" s="87"/>
    </row>
    <row r="81" spans="1:4" ht="12" customHeight="1">
      <c r="A81" s="114"/>
      <c r="B81" s="361" t="s">
        <v>16</v>
      </c>
      <c r="C81" s="231"/>
      <c r="D81" s="87"/>
    </row>
    <row r="82" spans="1:4" ht="12">
      <c r="A82" s="114"/>
      <c r="B82" s="63" t="s">
        <v>17</v>
      </c>
      <c r="C82" s="199">
        <f>SUM(C13+C16+C20+C37+C64+C69+C72)-C78-C79+C76</f>
        <v>2679420</v>
      </c>
      <c r="D82" s="87"/>
    </row>
    <row r="83" spans="1:4" ht="12">
      <c r="A83" s="114"/>
      <c r="B83" s="197" t="s">
        <v>49</v>
      </c>
      <c r="C83" s="197">
        <v>333350</v>
      </c>
      <c r="D83" s="87"/>
    </row>
    <row r="84" spans="1:4" ht="12">
      <c r="A84" s="114"/>
      <c r="B84" s="63" t="s">
        <v>18</v>
      </c>
      <c r="C84" s="197"/>
      <c r="D84" s="87"/>
    </row>
    <row r="85" spans="1:4" ht="12">
      <c r="A85" s="114"/>
      <c r="B85" s="63" t="s">
        <v>19</v>
      </c>
      <c r="C85" s="197"/>
      <c r="D85" s="87"/>
    </row>
    <row r="86" spans="1:4" ht="12">
      <c r="A86" s="114"/>
      <c r="B86" s="322" t="s">
        <v>22</v>
      </c>
      <c r="C86" s="322">
        <f>SUM(C82:C85)-C83</f>
        <v>2679420</v>
      </c>
      <c r="D86" s="87"/>
    </row>
    <row r="87" spans="1:4" ht="12">
      <c r="A87" s="175"/>
      <c r="B87" s="321" t="s">
        <v>50</v>
      </c>
      <c r="C87" s="204"/>
      <c r="D87" s="101"/>
    </row>
    <row r="88" spans="1:4" ht="12" customHeight="1">
      <c r="A88" s="175"/>
      <c r="B88" s="321" t="s">
        <v>46</v>
      </c>
      <c r="C88" s="216">
        <f>SUM(C80+C86+C87)</f>
        <v>2774420</v>
      </c>
      <c r="D88" s="101"/>
    </row>
    <row r="89" spans="1:3" ht="12">
      <c r="A89" s="77"/>
      <c r="C89" s="139"/>
    </row>
    <row r="90" ht="12"/>
  </sheetData>
  <mergeCells count="3">
    <mergeCell ref="C3:D3"/>
    <mergeCell ref="A1:E1"/>
    <mergeCell ref="A2:E2"/>
  </mergeCells>
  <printOptions horizontalCentered="1"/>
  <pageMargins left="0" right="0" top="0.5905511811023623" bottom="0.5905511811023623" header="0.11811023622047245" footer="0"/>
  <pageSetup firstPageNumber="29" useFirstPageNumber="1" horizontalDpi="600" verticalDpi="600" orientation="landscape" paperSize="9" scale="88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koor.henrietta</cp:lastModifiedBy>
  <cp:lastPrinted>2012-01-27T12:58:04Z</cp:lastPrinted>
  <dcterms:created xsi:type="dcterms:W3CDTF">2004-02-02T11:10:51Z</dcterms:created>
  <dcterms:modified xsi:type="dcterms:W3CDTF">2012-01-27T12:58:36Z</dcterms:modified>
  <cp:category/>
  <cp:version/>
  <cp:contentType/>
  <cp:contentStatus/>
</cp:coreProperties>
</file>