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40" windowWidth="15600" windowHeight="10000" firstSheet="3" activeTab="3"/>
  </bookViews>
  <sheets>
    <sheet name="2016. április 15." sheetId="1" r:id="rId1"/>
    <sheet name="2016. április 25." sheetId="2" r:id="rId2"/>
    <sheet name="Május 19. TESTÜLETI" sheetId="3" r:id="rId3"/>
    <sheet name="októberi testületi " sheetId="4" r:id="rId4"/>
  </sheets>
  <definedNames/>
  <calcPr fullCalcOnLoad="1"/>
</workbook>
</file>

<file path=xl/sharedStrings.xml><?xml version="1.0" encoding="utf-8"?>
<sst xmlns="http://schemas.openxmlformats.org/spreadsheetml/2006/main" count="689" uniqueCount="242">
  <si>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</si>
  <si>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</si>
  <si>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</si>
  <si>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</si>
  <si>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</si>
  <si>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</si>
  <si>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</si>
  <si>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</si>
  <si>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adósságkezelési támogatás </t>
  </si>
  <si>
    <t>Működési célú központosított előirányzatok</t>
  </si>
  <si>
    <t>1/b. sz. melléklet összesen</t>
  </si>
  <si>
    <t>Csicsergő Óvoda</t>
  </si>
  <si>
    <t>Személyi juttatások</t>
  </si>
  <si>
    <t>Munkaad. terhelő jár. és szoc. hozzáj adó</t>
  </si>
  <si>
    <t>Csudafa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</si>
  <si>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</si>
  <si>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</si>
  <si>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</si>
  <si>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</si>
  <si>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</si>
  <si>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</si>
  <si>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</si>
  <si>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</si>
  <si>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</si>
  <si>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</si>
  <si>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</si>
  <si>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</si>
  <si>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</si>
  <si>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</si>
  <si>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</si>
  <si>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</si>
  <si>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Lakásfenntartási támogatás </t>
  </si>
  <si>
    <t xml:space="preserve">Adósságkezelési támogatás </t>
  </si>
  <si>
    <t>3/c. sz. melléklet összesen</t>
  </si>
  <si>
    <t xml:space="preserve">I. Állami pénzeszköz átvétellel kapcsolatos előirányzat módosítás </t>
  </si>
  <si>
    <t>Általános tartalék</t>
  </si>
  <si>
    <t>Mindösszesen</t>
  </si>
  <si>
    <t xml:space="preserve">    - szociális ágazati pótlék</t>
  </si>
  <si>
    <t>A 2016. évi költségvetés módosítása</t>
  </si>
  <si>
    <t xml:space="preserve">    - szociális ágazati kiegészítő pótlék támogatása</t>
  </si>
  <si>
    <t xml:space="preserve">    - kiegészítő támogatás bölcsődei foglalkoztatott felsőfokú nevelőknek</t>
  </si>
  <si>
    <t xml:space="preserve">    - 2016. bérkompenzáció előleg</t>
  </si>
  <si>
    <t xml:space="preserve">    - 2016. I-II. havi bérkompenzáció</t>
  </si>
  <si>
    <t>2. sz. melléklet (2016. I-II. havi bérkompenzáció)</t>
  </si>
  <si>
    <t>3/a. sz. melléklet (2016. I-II. havi bérkompenzáció)</t>
  </si>
  <si>
    <t>3/b. sz. melléklet (2016. I-II. havi bérkompenzáció)</t>
  </si>
  <si>
    <t xml:space="preserve">    - 2016. III. havi bérkompenzáció</t>
  </si>
  <si>
    <t>2. sz. melléklet (2016. III. havi bérkompenzáció)</t>
  </si>
  <si>
    <t>3/a. sz. melléklet (2016. III. havi bérkompenzáció)</t>
  </si>
  <si>
    <t>3/b. sz. melléklet (2016. III. havi bérkompenzáció)</t>
  </si>
  <si>
    <t>6. sz. melléklet</t>
  </si>
  <si>
    <t>6. sz. melléklet összesen</t>
  </si>
  <si>
    <t xml:space="preserve">    - lakásfentartási támogatás</t>
  </si>
  <si>
    <t xml:space="preserve">    - 2016. I-III. havi bérkompenzáció</t>
  </si>
  <si>
    <t>2. sz. melléklet (2016. I-III. havi bérkompenzáció)</t>
  </si>
  <si>
    <t>3/a. sz. melléklet (2016. I-III. havi bérkompenzáció)</t>
  </si>
  <si>
    <t>3/b. sz. melléklet (2016. I-III. havi bérkompenzáció)</t>
  </si>
  <si>
    <t>Adósságkezelési támogatás (normatív)</t>
  </si>
  <si>
    <t>6.sz. melléklet</t>
  </si>
  <si>
    <t>6.sz. melléklet összesen</t>
  </si>
  <si>
    <t>II. 2015. évi zárszámadás</t>
  </si>
  <si>
    <t>Költségvetési maradvány - Előző évi költségv. maradv. igénybev. Önk-Műk.</t>
  </si>
  <si>
    <t>Költségvetési maradvány - Előző évi költségv. maradv. igénybev. Önk.-Felh.</t>
  </si>
  <si>
    <t>Költségvetési maradvány - Előző évi költségv. maradv. igénybev. Polg.Hiv.-Műk.</t>
  </si>
  <si>
    <t>Költségvetési maradvány - Előző évi költségv. maradv. igénybev. Polg.Hiv.-Felh.</t>
  </si>
  <si>
    <t>Költségvetési maradvány - Előző évi költségv. maradv. igénybev. Közterületf.-Műk.</t>
  </si>
  <si>
    <t>Költségvetési maradvány - Előző évi költségv. maradv. igénybev. Intézmények</t>
  </si>
  <si>
    <t>1/c. sz. melléklet</t>
  </si>
  <si>
    <t>Behajtási költségátalány</t>
  </si>
  <si>
    <t>2015. évi megelőlegezett állami normatíva visszafizetése</t>
  </si>
  <si>
    <t>1/c. sz. melléklet összesen</t>
  </si>
  <si>
    <t>2. sz. melléklet 15. sz. melléklet szerint</t>
  </si>
  <si>
    <t>Munkaadói járulékok</t>
  </si>
  <si>
    <t>Dologi kiadások</t>
  </si>
  <si>
    <t>Beruházási kiadások</t>
  </si>
  <si>
    <t>3/a sz. melléklet Zárszámadás 12.sz. melléklete szerint</t>
  </si>
  <si>
    <t>Munkaadókat terhelő járulékok és szoc.hozzáj.adó</t>
  </si>
  <si>
    <t>Felújítási kiadások</t>
  </si>
  <si>
    <t>3/a melléklet összesen</t>
  </si>
  <si>
    <t>3/b sz. melléklet Zárszámadás 14.sz. melléklete szerint</t>
  </si>
  <si>
    <t>Munkaadókat terhelő jár. és szociális hozzájár.adó</t>
  </si>
  <si>
    <t>Egyéb működési célú kiadás</t>
  </si>
  <si>
    <t>3/b sz. melléklet összesen</t>
  </si>
  <si>
    <t>3/c sz. melléklet Zárszámadás 13. sz. melléklet szerint</t>
  </si>
  <si>
    <t>Egyéb működési célú kiadások</t>
  </si>
  <si>
    <t>Ellátottak juttatásai</t>
  </si>
  <si>
    <t>Egyéb felhalmozási célú kiadások</t>
  </si>
  <si>
    <t>3/c sz. melléklet összesen</t>
  </si>
  <si>
    <t>3/d sz. melléklet Zárszámadás 13. sz. melléklet szerint</t>
  </si>
  <si>
    <t>3/d sz. melléklet összesen</t>
  </si>
  <si>
    <t>4. sz. melléklet Zárszámadás 13. sz. melléklet szerint</t>
  </si>
  <si>
    <t>4. sz. melléklet összesen</t>
  </si>
  <si>
    <t>5. sz. melléklet Zárszámadás 13. sz. melléklet szerint</t>
  </si>
  <si>
    <t>5. sz. melléklet összesen</t>
  </si>
  <si>
    <t>6. sz. melléklet Zárszámadás 13. sz. melléklete szerint</t>
  </si>
  <si>
    <t>II. 2014. évi zárszámadás elszámolása összesen</t>
  </si>
  <si>
    <t>III. Képviselőtestületi döntések</t>
  </si>
  <si>
    <t>3/b sz. melléklet 107/2016. (III.24.)</t>
  </si>
  <si>
    <t>Munkaadókat terhelő járulékok</t>
  </si>
  <si>
    <t xml:space="preserve">3/c. sz. melléklet 84/2016. (III.24.) </t>
  </si>
  <si>
    <t>FESZOFE Kft.</t>
  </si>
  <si>
    <t>3/d. sz. melléklet 84/2016. (III.24.)</t>
  </si>
  <si>
    <t>FESZOFE kiemelkedően közhasznú Non-profit KFT működési tám.</t>
  </si>
  <si>
    <t>3/d. sz. melléklet</t>
  </si>
  <si>
    <t>III. Képviselőtestületi döntések összesen</t>
  </si>
  <si>
    <t>IV. Képviselőtestületi döntést igénylő előirányzat módosítások</t>
  </si>
  <si>
    <t>Iparűzési adó</t>
  </si>
  <si>
    <t>Tulajdonosi bevétel</t>
  </si>
  <si>
    <t>Részesedések értékéhez kapcsolódó realizált nyereség</t>
  </si>
  <si>
    <t>Egyéb működési bevétel</t>
  </si>
  <si>
    <t>2. sz. melléklet</t>
  </si>
  <si>
    <t>FIÜK</t>
  </si>
  <si>
    <t>Dologi kiadások (étkezés 2015. évi kötelezettségv.miatt)</t>
  </si>
  <si>
    <t>FMK</t>
  </si>
  <si>
    <t>Dologi kiadások  (Pinceszínház)</t>
  </si>
  <si>
    <t>2. sz. melléklet (Intézményvezetői jutalmazás)</t>
  </si>
  <si>
    <t>Epres Óvoda</t>
  </si>
  <si>
    <t>Intézményvezetői jutalom</t>
  </si>
  <si>
    <t>3/a. sz. melléklet</t>
  </si>
  <si>
    <t>Polgármesteri Hivatal igazgatási kiadásai</t>
  </si>
  <si>
    <t>Munkaadói járulék</t>
  </si>
  <si>
    <t>Lakáslemondás térítéssel</t>
  </si>
  <si>
    <t>KF - rehabilitációs járulékos költségek</t>
  </si>
  <si>
    <t>Humánszolgáltatási feladatok</t>
  </si>
  <si>
    <t>Kulturális, Egyházi és Nemzetiségi feladatok</t>
  </si>
  <si>
    <t>Ügyvédi díjak</t>
  </si>
  <si>
    <t>Képviselők juttatásai</t>
  </si>
  <si>
    <t>Személyi juttatás</t>
  </si>
  <si>
    <t>Közgyógytámogatás, gyógyszertámogatás</t>
  </si>
  <si>
    <t>Egyéb rendezvények</t>
  </si>
  <si>
    <t>Egyházak egyedi támogatása</t>
  </si>
  <si>
    <t>3/d. sz. melléklet összesen</t>
  </si>
  <si>
    <t>4. sz. melléklet</t>
  </si>
  <si>
    <t>Játszóterek javítása, felújítása</t>
  </si>
  <si>
    <t>Tűzoltó u. 33/A lakóház felújítás</t>
  </si>
  <si>
    <t>Tűzoltó u. 33/B lakóház felújítás</t>
  </si>
  <si>
    <t>JAT II. előkészítési költségek</t>
  </si>
  <si>
    <t>Veszélyelhárítás</t>
  </si>
  <si>
    <t>5. sz. melléklet</t>
  </si>
  <si>
    <t>Lakások és helyiség, ingatlan vásárlása</t>
  </si>
  <si>
    <t xml:space="preserve">Közterületek komplexmegújítása pályázat - "Nehru projekt"  </t>
  </si>
  <si>
    <t>IV. Képviselőtestületi döntést igénylő előirányzat módosítások összesen</t>
  </si>
  <si>
    <t>Ellátottak pénzbeli juttatásai</t>
  </si>
  <si>
    <t>Normatív lakásfenntartási támogatás</t>
  </si>
  <si>
    <t>Egyéb működési célú támogatások bevételei Áh-n belülről</t>
  </si>
  <si>
    <t>Közvetített szolgáltatások ellenértéke</t>
  </si>
  <si>
    <t>Kiszámlázott általános forgalmi adó</t>
  </si>
  <si>
    <t>Munkaadókat terhelő járulékok és szociális hozzájárulási adó</t>
  </si>
  <si>
    <t>Beruházások</t>
  </si>
  <si>
    <t>Ferencvárosi Egyesített Bölcsőde</t>
  </si>
  <si>
    <t>Lakás és helyiség karbantartás, berendezési tárgyak cseréje</t>
  </si>
  <si>
    <t>Szociális és köznevelési feladatok</t>
  </si>
  <si>
    <t>Ifjusági koncepció végrehajtásával összefüggő feladat</t>
  </si>
  <si>
    <t>Idősügyi Koncepció</t>
  </si>
  <si>
    <t>Diáksport</t>
  </si>
  <si>
    <t xml:space="preserve">3/c. sz. melléklet </t>
  </si>
  <si>
    <t>3/c. sz. melléklet  összesen</t>
  </si>
  <si>
    <t xml:space="preserve">Kulturális tevékenységek támogatása </t>
  </si>
  <si>
    <t>Bérleti díj</t>
  </si>
  <si>
    <t>Testvérvárosi kapcsolatok</t>
  </si>
  <si>
    <t xml:space="preserve">5. sz. melléklet </t>
  </si>
  <si>
    <t xml:space="preserve">6. sz. melléklet </t>
  </si>
  <si>
    <t>KMOP-5.1.1/B-12-K-201-0003 Szociális városrehabilitáció Ferencvárosban JAT</t>
  </si>
  <si>
    <t>KEHOP-5.2.9 "Önkormányzati épületek Energetikai Fejlesztése Ferencvárosban</t>
  </si>
  <si>
    <t>Egyéb működési célú átvett pénzeszköz</t>
  </si>
  <si>
    <t>Környezetvédelem</t>
  </si>
  <si>
    <t>Parkolóhely megváltás</t>
  </si>
  <si>
    <t>2. sz. melléklet (2016. VIII. havi bérkompenzáció)</t>
  </si>
  <si>
    <t>3/a. sz. melléklet (2016. VIII. havi bérkompenzáció)</t>
  </si>
  <si>
    <t>3/b. sz. melléklet (2016. VIII. havi bérkompenzáció)</t>
  </si>
  <si>
    <t>Egyéb felhalmozási célú támogatásértékű bevétel</t>
  </si>
  <si>
    <t>Egyéb szolgáltatás</t>
  </si>
  <si>
    <t>FESZGYI</t>
  </si>
  <si>
    <t>Egyéb felhalmozási célú átvett pénzeszköz</t>
  </si>
  <si>
    <t>Büszkeségpont pályázat Tompai utcai felkelők szobor címmel</t>
  </si>
  <si>
    <t>Közművelődés érdekeltségnöv. pályázat FMK eszközbeszerzés</t>
  </si>
  <si>
    <t>Közterület-felügyelet épületének felújítása</t>
  </si>
  <si>
    <t>3/b. sz. melléklet</t>
  </si>
  <si>
    <t>Közterület-felügyelet</t>
  </si>
  <si>
    <t>2. sz. melléklet (Jubileumi jutalom, étkezés)</t>
  </si>
  <si>
    <t>Ferencvárosi Intézményüzemeltetési Központ</t>
  </si>
  <si>
    <t>Városfejlesztés, üzemeltetés és közbiztonság</t>
  </si>
  <si>
    <t>Egyéb működés célú kiadások</t>
  </si>
  <si>
    <t>Városfejlesztéssel kapcsolatos önkormányzati kiadások (FEV IX.Zrt.)</t>
  </si>
  <si>
    <t>Törzstőke értékesítés</t>
  </si>
  <si>
    <t>2. sz. melléklet intézményvezetői jutalom</t>
  </si>
  <si>
    <t>2. sz. melléklet összesen:</t>
  </si>
  <si>
    <t xml:space="preserve">    - 2016.VIII. havi bérkompenzáció</t>
  </si>
  <si>
    <t>II. Képviselő-testületi döntések</t>
  </si>
  <si>
    <t>2. sz. melléklet összesen (Pedagógia asszisztens)</t>
  </si>
  <si>
    <t>III. Testületi döntést igénylő előirányzat módosítás</t>
  </si>
  <si>
    <t>III. Testületi döntést igénylő előirányzat módosítás összesen</t>
  </si>
  <si>
    <t>2. sz. melléklet (Pedagógia asszisztens) 292/2016.(IX.15.)</t>
  </si>
  <si>
    <t>Tankönyvtámogatás</t>
  </si>
  <si>
    <t>2016. évi megelőlegezett állami normatíva visszafizetése</t>
  </si>
  <si>
    <t>Kölcsön tőke összegének törlesztése - Markusovszky park</t>
  </si>
  <si>
    <t>Fővárosi IPA visszafizetés</t>
  </si>
  <si>
    <t>Élelmiszertámogatás</t>
  </si>
  <si>
    <t>Közterületek komplexmegújítása pályázat - "Nehru projekt"</t>
  </si>
  <si>
    <t>Beruházás</t>
  </si>
  <si>
    <t>Liliom Óvoda felújítása</t>
  </si>
  <si>
    <t>Csicsergő Óvoda felújítása</t>
  </si>
  <si>
    <t>Kicsi Bocs Óvoda felújítása</t>
  </si>
  <si>
    <t>Napfény Óvoda felújítása</t>
  </si>
  <si>
    <t>Ugrifüles Óvoda felújítása</t>
  </si>
  <si>
    <t>Ferencvárosi Egyesített Bölcsődék felújítása</t>
  </si>
  <si>
    <t>Méhecske Óvoda felújítása</t>
  </si>
  <si>
    <t>Kerekerdő Óvoda felújítása</t>
  </si>
  <si>
    <t>Bakáts téri Iskola felújítása</t>
  </si>
  <si>
    <t>Kőrösi Csoma Sándor Iskola felújítása</t>
  </si>
  <si>
    <t>Ádám Jenő Zeneiskola felújítása</t>
  </si>
  <si>
    <t>József Attila Általános Iskola felújítása</t>
  </si>
  <si>
    <t>Weörös Sándor Általános Iskola és Gimnázium felújítása</t>
  </si>
  <si>
    <t>Szentgyörgyi Albert Iskola felújítása</t>
  </si>
  <si>
    <t>Ferencvárosi Komplex Óvoda és Ált. Iskola felújítása</t>
  </si>
  <si>
    <t>Molnár Ferenc Általános Iskola felújítása</t>
  </si>
  <si>
    <t>Telepy Károly Iskola felújítása</t>
  </si>
  <si>
    <t>Intézményi felújítás</t>
  </si>
  <si>
    <t>Leövey Klára Gimnázium felújítása</t>
  </si>
  <si>
    <t>IX. kerületi Rendőrkapitányság támogatása</t>
  </si>
  <si>
    <t>Felújítás</t>
  </si>
  <si>
    <t>Felhalmozási költségvetési kiadás</t>
  </si>
  <si>
    <t>Idegenforgalmi adó</t>
  </si>
  <si>
    <t>Helyiség értékesítés</t>
  </si>
  <si>
    <t>Közterület-foglalási díj</t>
  </si>
  <si>
    <t>Ingatlanokkal kapcsolatos bontási feladatok</t>
  </si>
  <si>
    <t>Lakások és helyiségek, ingatlan vásárlás</t>
  </si>
  <si>
    <t>Orvosi rendelők felújítása</t>
  </si>
  <si>
    <t>FESZ KN Kft.</t>
  </si>
  <si>
    <t>FEV IX. Zrt. (Parkolási feladatok)</t>
  </si>
  <si>
    <t>Parkolási díj, ügyviteli költség</t>
  </si>
  <si>
    <t>Parkolási feladatokkal kapcsolatos ÁFA</t>
  </si>
  <si>
    <t>Parkolási bírság, pótdíj</t>
  </si>
  <si>
    <t>Igazgatásszolgáltatási díj</t>
  </si>
  <si>
    <t xml:space="preserve">KEHOP-5.2.9 "Önkormányzati Épületek Energ. Fejl. Ferencvárosban" </t>
  </si>
  <si>
    <t>FESZGYI felújítás</t>
  </si>
  <si>
    <t>Települési önkormányzatok egyes köznevelési feladatainak tám.</t>
  </si>
  <si>
    <t xml:space="preserve">    - normatív igénylés</t>
  </si>
  <si>
    <t>Vágóhíd u. 35-37. gyalogos átkelő létesítése</t>
  </si>
  <si>
    <t>Sportberuházás</t>
  </si>
  <si>
    <t>Megemlékezés 1956 eseményeiről Ferencvárosban</t>
  </si>
  <si>
    <t xml:space="preserve">Haller terv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</si>
</sst>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0"/>
      <name val="Arial "/>
      <family val="0"/>
    </font>
    <font>
      <b/>
      <sz val="101"/>
      <name val="Arial "/>
      <family val="0"/>
    </font>
    <font>
      <b/>
      <sz val="10"/>
      <name val="Arial "/>
      <family val="0"/>
    </font>
    <font>
      <sz val="11"/>
      <name val="Arial CE"/>
      <family val="0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Border="1" applyAlignment="1">
      <alignment horizontal="center"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16" fillId="0" borderId="10" xfId="60" applyFont="1" applyBorder="1" applyAlignment="1">
      <alignment/>
      <protection/>
    </xf>
    <xf numFmtId="3" fontId="25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Fill="1" applyBorder="1">
      <alignment/>
      <protection/>
    </xf>
    <xf numFmtId="3" fontId="27" fillId="0" borderId="12" xfId="57" applyNumberFormat="1" applyFont="1" applyFill="1" applyBorder="1">
      <alignment/>
      <protection/>
    </xf>
    <xf numFmtId="0" fontId="0" fillId="0" borderId="0" xfId="0" applyFill="1" applyAlignment="1">
      <alignment/>
    </xf>
    <xf numFmtId="3" fontId="23" fillId="0" borderId="11" xfId="57" applyNumberFormat="1" applyFont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0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24" fillId="0" borderId="13" xfId="57" applyNumberFormat="1" applyFont="1" applyBorder="1">
      <alignment/>
      <protection/>
    </xf>
    <xf numFmtId="3" fontId="16" fillId="0" borderId="13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4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7" fillId="0" borderId="11" xfId="57" applyNumberFormat="1" applyFont="1" applyBorder="1">
      <alignment/>
      <protection/>
    </xf>
    <xf numFmtId="3" fontId="16" fillId="0" borderId="15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3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28" fillId="0" borderId="10" xfId="57" applyFont="1" applyFill="1" applyBorder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23" fillId="0" borderId="12" xfId="57" applyNumberFormat="1" applyFont="1" applyBorder="1">
      <alignment/>
      <protection/>
    </xf>
    <xf numFmtId="3" fontId="0" fillId="0" borderId="10" xfId="57" applyNumberFormat="1" applyFont="1" applyBorder="1" applyAlignment="1">
      <alignment vertical="center"/>
      <protection/>
    </xf>
    <xf numFmtId="3" fontId="0" fillId="0" borderId="12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29" fillId="0" borderId="10" xfId="57" applyNumberFormat="1" applyFont="1" applyBorder="1" applyAlignment="1">
      <alignment vertical="center"/>
      <protection/>
    </xf>
    <xf numFmtId="3" fontId="30" fillId="0" borderId="10" xfId="57" applyNumberFormat="1" applyFont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/>
    </xf>
    <xf numFmtId="0" fontId="27" fillId="0" borderId="11" xfId="60" applyFont="1" applyBorder="1" applyAlignment="1">
      <alignment/>
      <protection/>
    </xf>
    <xf numFmtId="0" fontId="0" fillId="0" borderId="0" xfId="0" applyFont="1" applyAlignment="1">
      <alignment/>
    </xf>
    <xf numFmtId="0" fontId="27" fillId="0" borderId="1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27" fillId="0" borderId="10" xfId="57" applyNumberFormat="1" applyFont="1" applyBorder="1">
      <alignment/>
      <protection/>
    </xf>
    <xf numFmtId="3" fontId="27" fillId="0" borderId="12" xfId="57" applyNumberFormat="1" applyFont="1" applyBorder="1">
      <alignment/>
      <protection/>
    </xf>
    <xf numFmtId="3" fontId="25" fillId="0" borderId="10" xfId="57" applyNumberFormat="1" applyFont="1" applyBorder="1">
      <alignment/>
      <protection/>
    </xf>
    <xf numFmtId="0" fontId="16" fillId="0" borderId="12" xfId="57" applyFont="1" applyFill="1" applyBorder="1" applyAlignment="1">
      <alignment horizontal="left" vertical="top"/>
      <protection/>
    </xf>
    <xf numFmtId="3" fontId="23" fillId="0" borderId="16" xfId="57" applyNumberFormat="1" applyFont="1" applyBorder="1">
      <alignment/>
      <protection/>
    </xf>
    <xf numFmtId="3" fontId="30" fillId="0" borderId="10" xfId="57" applyNumberFormat="1" applyFont="1" applyBorder="1" applyAlignment="1">
      <alignment vertical="center"/>
      <protection/>
    </xf>
    <xf numFmtId="3" fontId="0" fillId="0" borderId="16" xfId="57" applyNumberFormat="1" applyFont="1" applyBorder="1">
      <alignment/>
      <protection/>
    </xf>
    <xf numFmtId="0" fontId="33" fillId="0" borderId="10" xfId="60" applyFont="1" applyBorder="1" applyAlignment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33" fillId="0" borderId="10" xfId="60" applyFont="1" applyFill="1" applyBorder="1" applyAlignment="1">
      <alignment/>
      <protection/>
    </xf>
    <xf numFmtId="3" fontId="30" fillId="0" borderId="17" xfId="57" applyNumberFormat="1" applyFont="1" applyBorder="1" applyAlignment="1">
      <alignment vertical="center"/>
      <protection/>
    </xf>
    <xf numFmtId="0" fontId="33" fillId="0" borderId="16" xfId="60" applyFont="1" applyBorder="1" applyAlignment="1">
      <alignment/>
      <protection/>
    </xf>
    <xf numFmtId="0" fontId="24" fillId="0" borderId="17" xfId="60" applyFont="1" applyBorder="1" applyAlignment="1">
      <alignment/>
      <protection/>
    </xf>
    <xf numFmtId="0" fontId="34" fillId="0" borderId="16" xfId="60" applyFont="1" applyBorder="1" applyAlignment="1">
      <alignment/>
      <protection/>
    </xf>
    <xf numFmtId="0" fontId="16" fillId="0" borderId="10" xfId="58" applyFont="1" applyBorder="1">
      <alignment/>
      <protection/>
    </xf>
    <xf numFmtId="0" fontId="16" fillId="0" borderId="10" xfId="58" applyFont="1" applyFill="1" applyBorder="1">
      <alignment/>
      <protection/>
    </xf>
    <xf numFmtId="3" fontId="16" fillId="0" borderId="10" xfId="58" applyNumberFormat="1" applyFont="1" applyBorder="1">
      <alignment/>
      <protection/>
    </xf>
    <xf numFmtId="0" fontId="16" fillId="0" borderId="10" xfId="61" applyFont="1" applyBorder="1" applyAlignment="1">
      <alignment/>
      <protection/>
    </xf>
    <xf numFmtId="0" fontId="34" fillId="0" borderId="17" xfId="60" applyFont="1" applyBorder="1" applyAlignment="1">
      <alignment/>
      <protection/>
    </xf>
    <xf numFmtId="0" fontId="34" fillId="0" borderId="18" xfId="60" applyFont="1" applyBorder="1" applyAlignment="1">
      <alignment/>
      <protection/>
    </xf>
    <xf numFmtId="3" fontId="30" fillId="0" borderId="10" xfId="57" applyNumberFormat="1" applyFont="1" applyFill="1" applyBorder="1">
      <alignment/>
      <protection/>
    </xf>
    <xf numFmtId="0" fontId="24" fillId="0" borderId="19" xfId="60" applyFont="1" applyBorder="1" applyAlignment="1">
      <alignment/>
      <protection/>
    </xf>
    <xf numFmtId="0" fontId="34" fillId="0" borderId="10" xfId="60" applyFont="1" applyBorder="1" applyAlignment="1">
      <alignment/>
      <protection/>
    </xf>
    <xf numFmtId="0" fontId="35" fillId="0" borderId="18" xfId="60" applyFont="1" applyBorder="1" applyAlignment="1">
      <alignment/>
      <protection/>
    </xf>
    <xf numFmtId="0" fontId="0" fillId="0" borderId="18" xfId="60" applyFont="1" applyBorder="1" applyAlignment="1">
      <alignment/>
      <protection/>
    </xf>
    <xf numFmtId="0" fontId="16" fillId="0" borderId="18" xfId="60" applyFont="1" applyBorder="1" applyAlignment="1">
      <alignment/>
      <protection/>
    </xf>
    <xf numFmtId="0" fontId="33" fillId="0" borderId="18" xfId="60" applyFont="1" applyBorder="1" applyAlignment="1">
      <alignment/>
      <protection/>
    </xf>
    <xf numFmtId="3" fontId="30" fillId="0" borderId="17" xfId="57" applyNumberFormat="1" applyFont="1" applyBorder="1">
      <alignment/>
      <protection/>
    </xf>
    <xf numFmtId="3" fontId="30" fillId="0" borderId="16" xfId="57" applyNumberFormat="1" applyFont="1" applyBorder="1">
      <alignment/>
      <protection/>
    </xf>
    <xf numFmtId="3" fontId="0" fillId="0" borderId="17" xfId="57" applyNumberFormat="1" applyFont="1" applyBorder="1" applyAlignment="1">
      <alignment vertical="center"/>
      <protection/>
    </xf>
    <xf numFmtId="3" fontId="30" fillId="0" borderId="19" xfId="57" applyNumberFormat="1" applyFont="1" applyBorder="1">
      <alignment/>
      <protection/>
    </xf>
    <xf numFmtId="3" fontId="30" fillId="0" borderId="20" xfId="57" applyNumberFormat="1" applyFont="1" applyBorder="1">
      <alignment/>
      <protection/>
    </xf>
    <xf numFmtId="3" fontId="16" fillId="0" borderId="10" xfId="0" applyNumberFormat="1" applyFont="1" applyBorder="1" applyAlignment="1">
      <alignment/>
    </xf>
    <xf numFmtId="3" fontId="29" fillId="0" borderId="17" xfId="57" applyNumberFormat="1" applyFont="1" applyBorder="1" applyAlignment="1">
      <alignment vertical="center"/>
      <protection/>
    </xf>
    <xf numFmtId="0" fontId="16" fillId="0" borderId="16" xfId="58" applyFont="1" applyBorder="1">
      <alignment/>
      <protection/>
    </xf>
    <xf numFmtId="3" fontId="0" fillId="0" borderId="20" xfId="57" applyNumberFormat="1" applyFont="1" applyBorder="1">
      <alignment/>
      <protection/>
    </xf>
    <xf numFmtId="0" fontId="16" fillId="0" borderId="10" xfId="59" applyFont="1" applyBorder="1" applyAlignment="1">
      <alignment horizontal="right"/>
      <protection/>
    </xf>
    <xf numFmtId="3" fontId="36" fillId="0" borderId="10" xfId="57" applyNumberFormat="1" applyFont="1" applyBorder="1" applyAlignment="1">
      <alignment vertical="center"/>
      <protection/>
    </xf>
    <xf numFmtId="3" fontId="24" fillId="0" borderId="10" xfId="57" applyNumberFormat="1" applyFont="1" applyBorder="1" applyAlignment="1">
      <alignment vertical="center"/>
      <protection/>
    </xf>
    <xf numFmtId="3" fontId="37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33" fillId="0" borderId="10" xfId="59" applyFont="1" applyBorder="1" applyAlignment="1">
      <alignment/>
      <protection/>
    </xf>
    <xf numFmtId="0" fontId="16" fillId="0" borderId="10" xfId="59" applyFont="1" applyBorder="1" applyAlignment="1">
      <alignment/>
      <protection/>
    </xf>
    <xf numFmtId="3" fontId="28" fillId="0" borderId="10" xfId="57" applyNumberFormat="1" applyFont="1" applyFill="1" applyBorder="1">
      <alignment/>
      <protection/>
    </xf>
    <xf numFmtId="3" fontId="30" fillId="0" borderId="18" xfId="57" applyNumberFormat="1" applyFont="1" applyBorder="1">
      <alignment/>
      <protection/>
    </xf>
    <xf numFmtId="3" fontId="30" fillId="0" borderId="18" xfId="57" applyNumberFormat="1" applyFont="1" applyFill="1" applyBorder="1">
      <alignment/>
      <protection/>
    </xf>
    <xf numFmtId="3" fontId="0" fillId="0" borderId="18" xfId="57" applyNumberFormat="1" applyFont="1" applyFill="1" applyBorder="1">
      <alignment/>
      <protection/>
    </xf>
    <xf numFmtId="0" fontId="16" fillId="0" borderId="10" xfId="0" applyFont="1" applyBorder="1" applyAlignment="1">
      <alignment horizontal="left"/>
    </xf>
    <xf numFmtId="3" fontId="27" fillId="0" borderId="13" xfId="57" applyNumberFormat="1" applyFont="1" applyBorder="1">
      <alignment/>
      <protection/>
    </xf>
    <xf numFmtId="3" fontId="24" fillId="0" borderId="18" xfId="57" applyNumberFormat="1" applyFont="1" applyFill="1" applyBorder="1">
      <alignment/>
      <protection/>
    </xf>
    <xf numFmtId="3" fontId="16" fillId="0" borderId="18" xfId="57" applyNumberFormat="1" applyFont="1" applyFill="1" applyBorder="1">
      <alignment/>
      <protection/>
    </xf>
    <xf numFmtId="3" fontId="30" fillId="0" borderId="13" xfId="57" applyNumberFormat="1" applyFont="1" applyBorder="1" applyAlignment="1">
      <alignment vertical="center"/>
      <protection/>
    </xf>
    <xf numFmtId="3" fontId="0" fillId="0" borderId="13" xfId="57" applyNumberFormat="1" applyFont="1" applyBorder="1" applyAlignment="1">
      <alignment vertical="center"/>
      <protection/>
    </xf>
    <xf numFmtId="0" fontId="16" fillId="0" borderId="16" xfId="59" applyFont="1" applyBorder="1" applyAlignment="1">
      <alignment/>
      <protection/>
    </xf>
    <xf numFmtId="0" fontId="16" fillId="0" borderId="11" xfId="59" applyFont="1" applyBorder="1" applyAlignment="1">
      <alignment/>
      <protection/>
    </xf>
    <xf numFmtId="0" fontId="0" fillId="0" borderId="17" xfId="0" applyFont="1" applyFill="1" applyBorder="1" applyAlignment="1">
      <alignment horizontal="left" vertical="top"/>
    </xf>
    <xf numFmtId="0" fontId="27" fillId="0" borderId="16" xfId="59" applyFont="1" applyBorder="1" applyAlignment="1">
      <alignment/>
      <protection/>
    </xf>
    <xf numFmtId="3" fontId="39" fillId="0" borderId="10" xfId="57" applyNumberFormat="1" applyFont="1" applyFill="1" applyBorder="1">
      <alignment/>
      <protection/>
    </xf>
    <xf numFmtId="0" fontId="16" fillId="0" borderId="16" xfId="59" applyFont="1" applyBorder="1" applyAlignment="1">
      <alignment/>
      <protection/>
    </xf>
    <xf numFmtId="0" fontId="33" fillId="0" borderId="16" xfId="59" applyFont="1" applyBorder="1" applyAlignment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24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Border="1" applyAlignment="1">
      <alignment horizontal="left" vertical="center"/>
      <protection/>
    </xf>
    <xf numFmtId="3" fontId="24" fillId="0" borderId="12" xfId="57" applyNumberFormat="1" applyFont="1" applyBorder="1">
      <alignment/>
      <protection/>
    </xf>
    <xf numFmtId="0" fontId="27" fillId="0" borderId="1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3" fontId="29" fillId="0" borderId="10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3" fontId="27" fillId="0" borderId="11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24" fillId="0" borderId="13" xfId="57" applyNumberFormat="1" applyFont="1" applyFill="1" applyBorder="1">
      <alignment/>
      <protection/>
    </xf>
    <xf numFmtId="3" fontId="24" fillId="0" borderId="13" xfId="57" applyNumberFormat="1" applyFont="1" applyFill="1" applyBorder="1">
      <alignment/>
      <protection/>
    </xf>
    <xf numFmtId="3" fontId="16" fillId="0" borderId="13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27" fillId="24" borderId="10" xfId="57" applyNumberFormat="1" applyFont="1" applyFill="1" applyBorder="1">
      <alignment/>
      <protection/>
    </xf>
    <xf numFmtId="0" fontId="16" fillId="0" borderId="17" xfId="0" applyFont="1" applyFill="1" applyBorder="1" applyAlignment="1">
      <alignment/>
    </xf>
    <xf numFmtId="0" fontId="16" fillId="0" borderId="12" xfId="60" applyFont="1" applyBorder="1" applyAlignment="1">
      <alignment/>
      <protection/>
    </xf>
    <xf numFmtId="3" fontId="23" fillId="0" borderId="19" xfId="57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3" fontId="27" fillId="0" borderId="17" xfId="57" applyNumberFormat="1" applyFont="1" applyFill="1" applyBorder="1">
      <alignment/>
      <protection/>
    </xf>
    <xf numFmtId="3" fontId="23" fillId="0" borderId="12" xfId="57" applyNumberFormat="1" applyFont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6" fillId="0" borderId="10" xfId="60" applyFont="1" applyBorder="1" applyAlignment="1">
      <alignment/>
      <protection/>
    </xf>
    <xf numFmtId="0" fontId="16" fillId="0" borderId="17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/>
    </xf>
    <xf numFmtId="3" fontId="16" fillId="0" borderId="17" xfId="57" applyNumberFormat="1" applyFont="1" applyFill="1" applyBorder="1">
      <alignment/>
      <protection/>
    </xf>
    <xf numFmtId="0" fontId="16" fillId="0" borderId="11" xfId="60" applyFont="1" applyBorder="1" applyAlignment="1">
      <alignment/>
      <protection/>
    </xf>
    <xf numFmtId="3" fontId="27" fillId="0" borderId="19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32" fillId="0" borderId="0" xfId="0" applyFont="1" applyAlignment="1">
      <alignment/>
    </xf>
    <xf numFmtId="3" fontId="23" fillId="0" borderId="19" xfId="57" applyNumberFormat="1" applyFont="1" applyBorder="1" applyAlignment="1">
      <alignment horizontal="left" vertical="center"/>
      <protection/>
    </xf>
    <xf numFmtId="3" fontId="23" fillId="0" borderId="20" xfId="57" applyNumberFormat="1" applyFont="1" applyBorder="1" applyAlignment="1">
      <alignment horizontal="lef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06évvégeteljesítés" xfId="58"/>
    <cellStyle name="Normál_2011évivéglegesteljesítésápr21" xfId="59"/>
    <cellStyle name="Normál_2012éviköltségvetésjan19este" xfId="60"/>
    <cellStyle name="Normál_2012éviköltségvetésjan19este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1"/>
  <sheetViews>
    <sheetView zoomScalePageLayoutView="0" workbookViewId="0" topLeftCell="A1">
      <selection activeCell="A76" sqref="A76:B76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55" t="s">
        <v>38</v>
      </c>
      <c r="B1" s="156"/>
      <c r="C1" s="156"/>
      <c r="D1" s="156"/>
    </row>
    <row r="2" spans="1:4" ht="12.75">
      <c r="A2" s="157"/>
      <c r="B2" s="158"/>
      <c r="C2" s="158"/>
      <c r="D2" s="158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9">
        <f>SUM(C10:C14)</f>
        <v>26264</v>
      </c>
      <c r="D9" s="10"/>
    </row>
    <row r="10" spans="1:4" ht="12.75" customHeight="1">
      <c r="A10" s="10"/>
      <c r="B10" s="11" t="s">
        <v>8</v>
      </c>
      <c r="C10" s="13">
        <v>472</v>
      </c>
      <c r="D10" s="10"/>
    </row>
    <row r="11" spans="1:4" ht="12.75" customHeight="1">
      <c r="A11" s="10"/>
      <c r="B11" s="48" t="s">
        <v>37</v>
      </c>
      <c r="C11" s="13">
        <v>7945</v>
      </c>
      <c r="D11" s="10"/>
    </row>
    <row r="12" spans="1:4" ht="12.75" customHeight="1">
      <c r="A12" s="10"/>
      <c r="B12" s="48" t="s">
        <v>39</v>
      </c>
      <c r="C12" s="13">
        <v>13857</v>
      </c>
      <c r="D12" s="10"/>
    </row>
    <row r="13" spans="1:4" ht="12.75" customHeight="1">
      <c r="A13" s="10"/>
      <c r="B13" s="48" t="s">
        <v>40</v>
      </c>
      <c r="C13" s="13">
        <v>2332</v>
      </c>
      <c r="D13" s="10"/>
    </row>
    <row r="14" spans="1:4" ht="12.75" customHeight="1">
      <c r="A14" s="10"/>
      <c r="B14" s="14" t="s">
        <v>41</v>
      </c>
      <c r="C14" s="13">
        <v>1658</v>
      </c>
      <c r="D14" s="10"/>
    </row>
    <row r="15" spans="1:4" ht="12.75" customHeight="1">
      <c r="A15" s="12">
        <v>1015</v>
      </c>
      <c r="B15" s="8" t="s">
        <v>9</v>
      </c>
      <c r="C15" s="9">
        <f>SUM(C16)</f>
        <v>5499</v>
      </c>
      <c r="D15" s="10"/>
    </row>
    <row r="16" spans="1:4" ht="12.75" customHeight="1">
      <c r="A16" s="10"/>
      <c r="B16" s="14" t="s">
        <v>42</v>
      </c>
      <c r="C16" s="13">
        <v>5499</v>
      </c>
      <c r="D16" s="10"/>
    </row>
    <row r="17" spans="1:4" ht="12.75" customHeight="1">
      <c r="A17" s="6" t="s">
        <v>10</v>
      </c>
      <c r="B17" s="4"/>
      <c r="C17" s="10">
        <f>C9+C15</f>
        <v>31763</v>
      </c>
      <c r="D17" s="6"/>
    </row>
    <row r="18" spans="1:4" ht="12.75" customHeight="1">
      <c r="A18" s="6"/>
      <c r="B18" s="4"/>
      <c r="C18" s="10"/>
      <c r="D18" s="6"/>
    </row>
    <row r="19" spans="1:4" ht="12.75" customHeight="1">
      <c r="A19" s="10" t="s">
        <v>43</v>
      </c>
      <c r="B19" s="16"/>
      <c r="C19" s="6"/>
      <c r="D19" s="6"/>
    </row>
    <row r="20" spans="1:4" ht="12.75" customHeight="1">
      <c r="A20" s="7">
        <v>2305</v>
      </c>
      <c r="B20" s="17" t="s">
        <v>11</v>
      </c>
      <c r="C20" s="6"/>
      <c r="D20" s="6">
        <f>SUM(D21:D22)</f>
        <v>115</v>
      </c>
    </row>
    <row r="21" spans="1:4" ht="12.75" customHeight="1">
      <c r="A21" s="7"/>
      <c r="B21" s="28" t="s">
        <v>12</v>
      </c>
      <c r="C21" s="6"/>
      <c r="D21" s="18">
        <v>91</v>
      </c>
    </row>
    <row r="22" spans="1:4" ht="12.75" customHeight="1">
      <c r="A22" s="7"/>
      <c r="B22" s="50" t="s">
        <v>13</v>
      </c>
      <c r="C22" s="6"/>
      <c r="D22" s="18">
        <v>24</v>
      </c>
    </row>
    <row r="23" spans="1:4" ht="12.75" customHeight="1">
      <c r="A23" s="7">
        <v>2309</v>
      </c>
      <c r="B23" s="17" t="s">
        <v>14</v>
      </c>
      <c r="C23" s="6"/>
      <c r="D23" s="6">
        <f>SUM(D24:D25)</f>
        <v>184</v>
      </c>
    </row>
    <row r="24" spans="1:4" ht="12.75" customHeight="1">
      <c r="A24" s="7"/>
      <c r="B24" s="28" t="s">
        <v>12</v>
      </c>
      <c r="C24" s="6"/>
      <c r="D24" s="18">
        <v>145</v>
      </c>
    </row>
    <row r="25" spans="1:4" ht="12.75" customHeight="1">
      <c r="A25" s="7"/>
      <c r="B25" s="50" t="s">
        <v>13</v>
      </c>
      <c r="C25" s="6"/>
      <c r="D25" s="18">
        <v>39</v>
      </c>
    </row>
    <row r="26" spans="1:4" ht="12.75" customHeight="1">
      <c r="A26" s="7">
        <v>2315</v>
      </c>
      <c r="B26" s="17" t="s">
        <v>15</v>
      </c>
      <c r="C26" s="6"/>
      <c r="D26" s="6">
        <f>SUM(D27:D28)</f>
        <v>231</v>
      </c>
    </row>
    <row r="27" spans="1:4" ht="12.75" customHeight="1">
      <c r="A27" s="7"/>
      <c r="B27" s="28" t="s">
        <v>12</v>
      </c>
      <c r="C27" s="6"/>
      <c r="D27" s="18">
        <v>182</v>
      </c>
    </row>
    <row r="28" spans="1:4" ht="12.75" customHeight="1">
      <c r="A28" s="7"/>
      <c r="B28" s="50" t="s">
        <v>13</v>
      </c>
      <c r="C28" s="6"/>
      <c r="D28" s="18">
        <v>49</v>
      </c>
    </row>
    <row r="29" spans="1:4" ht="12.75" customHeight="1">
      <c r="A29" s="7">
        <v>2325</v>
      </c>
      <c r="B29" s="17" t="s">
        <v>16</v>
      </c>
      <c r="C29" s="6"/>
      <c r="D29" s="6">
        <f>SUM(D30:D31)</f>
        <v>155</v>
      </c>
    </row>
    <row r="30" spans="1:4" ht="12.75" customHeight="1">
      <c r="A30" s="7"/>
      <c r="B30" s="28" t="s">
        <v>12</v>
      </c>
      <c r="C30" s="6"/>
      <c r="D30" s="18">
        <v>122</v>
      </c>
    </row>
    <row r="31" spans="1:4" ht="12.75" customHeight="1">
      <c r="A31" s="7"/>
      <c r="B31" s="51" t="s">
        <v>13</v>
      </c>
      <c r="C31" s="6"/>
      <c r="D31" s="18">
        <v>33</v>
      </c>
    </row>
    <row r="32" spans="1:4" ht="12.75" customHeight="1">
      <c r="A32" s="7">
        <v>2330</v>
      </c>
      <c r="B32" s="18" t="s">
        <v>17</v>
      </c>
      <c r="C32" s="6"/>
      <c r="D32" s="6">
        <f>SUM(D33:D34)</f>
        <v>39</v>
      </c>
    </row>
    <row r="33" spans="1:4" ht="12.75" customHeight="1">
      <c r="A33" s="7"/>
      <c r="B33" s="28" t="s">
        <v>12</v>
      </c>
      <c r="C33" s="6"/>
      <c r="D33" s="18">
        <v>31</v>
      </c>
    </row>
    <row r="34" spans="1:4" ht="12.75" customHeight="1">
      <c r="A34" s="7"/>
      <c r="B34" s="50" t="s">
        <v>13</v>
      </c>
      <c r="C34" s="6"/>
      <c r="D34" s="18">
        <v>8</v>
      </c>
    </row>
    <row r="35" spans="1:4" ht="12.75" customHeight="1">
      <c r="A35" s="7">
        <v>2335</v>
      </c>
      <c r="B35" s="17" t="s">
        <v>18</v>
      </c>
      <c r="C35" s="6"/>
      <c r="D35" s="6">
        <f>SUM(D36:D37)</f>
        <v>4</v>
      </c>
    </row>
    <row r="36" spans="1:4" ht="12.75" customHeight="1">
      <c r="A36" s="7"/>
      <c r="B36" s="28" t="s">
        <v>12</v>
      </c>
      <c r="C36" s="6"/>
      <c r="D36" s="18">
        <v>3</v>
      </c>
    </row>
    <row r="37" spans="1:4" ht="12.75" customHeight="1">
      <c r="A37" s="7"/>
      <c r="B37" s="50" t="s">
        <v>13</v>
      </c>
      <c r="C37" s="6"/>
      <c r="D37" s="18">
        <v>1</v>
      </c>
    </row>
    <row r="38" spans="1:4" ht="12.75" customHeight="1">
      <c r="A38" s="7">
        <v>2345</v>
      </c>
      <c r="B38" s="17" t="s">
        <v>19</v>
      </c>
      <c r="C38" s="6"/>
      <c r="D38" s="6">
        <f>SUM(D39:D40)</f>
        <v>59</v>
      </c>
    </row>
    <row r="39" spans="1:4" ht="12.75" customHeight="1">
      <c r="A39" s="7"/>
      <c r="B39" s="28" t="s">
        <v>12</v>
      </c>
      <c r="C39" s="6"/>
      <c r="D39" s="18">
        <v>47</v>
      </c>
    </row>
    <row r="40" spans="1:4" ht="12.75" customHeight="1">
      <c r="A40" s="7"/>
      <c r="B40" s="50" t="s">
        <v>13</v>
      </c>
      <c r="C40" s="6"/>
      <c r="D40" s="18">
        <v>12</v>
      </c>
    </row>
    <row r="41" spans="1:4" ht="12.75" customHeight="1">
      <c r="A41" s="7">
        <v>2360</v>
      </c>
      <c r="B41" s="17" t="s">
        <v>20</v>
      </c>
      <c r="C41" s="6"/>
      <c r="D41" s="6">
        <f>SUM(D42:D43)</f>
        <v>15</v>
      </c>
    </row>
    <row r="42" spans="1:4" ht="12.75" customHeight="1">
      <c r="A42" s="7"/>
      <c r="B42" s="28" t="s">
        <v>12</v>
      </c>
      <c r="C42" s="6"/>
      <c r="D42" s="18">
        <v>12</v>
      </c>
    </row>
    <row r="43" spans="1:4" ht="12.75" customHeight="1">
      <c r="A43" s="7"/>
      <c r="B43" s="51" t="s">
        <v>13</v>
      </c>
      <c r="C43" s="6"/>
      <c r="D43" s="18">
        <v>3</v>
      </c>
    </row>
    <row r="44" spans="1:4" ht="12.75" customHeight="1">
      <c r="A44" s="19">
        <v>2795</v>
      </c>
      <c r="B44" s="20" t="s">
        <v>21</v>
      </c>
      <c r="C44" s="6"/>
      <c r="D44" s="6">
        <f>SUM(D45:D46)</f>
        <v>1230</v>
      </c>
    </row>
    <row r="45" spans="1:4" ht="12.75" customHeight="1">
      <c r="A45" s="21"/>
      <c r="B45" s="28" t="s">
        <v>12</v>
      </c>
      <c r="C45" s="6"/>
      <c r="D45" s="18">
        <v>969</v>
      </c>
    </row>
    <row r="46" spans="1:4" ht="12.75" customHeight="1">
      <c r="A46" s="22"/>
      <c r="B46" s="50" t="s">
        <v>13</v>
      </c>
      <c r="C46" s="23"/>
      <c r="D46" s="24">
        <v>261</v>
      </c>
    </row>
    <row r="47" spans="1:4" ht="12.75" customHeight="1">
      <c r="A47" s="18">
        <v>2850</v>
      </c>
      <c r="B47" s="17" t="s">
        <v>22</v>
      </c>
      <c r="C47" s="25"/>
      <c r="D47" s="25">
        <f>SUM(D48:D49)</f>
        <v>613</v>
      </c>
    </row>
    <row r="48" spans="1:4" ht="12.75" customHeight="1">
      <c r="A48" s="18"/>
      <c r="B48" s="28" t="s">
        <v>12</v>
      </c>
      <c r="C48" s="18"/>
      <c r="D48" s="7">
        <v>483</v>
      </c>
    </row>
    <row r="49" spans="1:4" ht="12.75" customHeight="1">
      <c r="A49" s="18"/>
      <c r="B49" s="50" t="s">
        <v>13</v>
      </c>
      <c r="C49" s="18"/>
      <c r="D49" s="7">
        <v>130</v>
      </c>
    </row>
    <row r="50" spans="1:4" ht="12.75" customHeight="1">
      <c r="A50" s="26">
        <v>2875</v>
      </c>
      <c r="B50" s="20" t="s">
        <v>23</v>
      </c>
      <c r="C50" s="25"/>
      <c r="D50" s="25">
        <f>SUM(D51:D52)</f>
        <v>1332</v>
      </c>
    </row>
    <row r="51" spans="1:4" ht="12.75" customHeight="1">
      <c r="A51" s="18"/>
      <c r="B51" s="52" t="s">
        <v>12</v>
      </c>
      <c r="C51" s="18"/>
      <c r="D51" s="7">
        <v>1049</v>
      </c>
    </row>
    <row r="52" spans="1:4" ht="12.75" customHeight="1">
      <c r="A52" s="18"/>
      <c r="B52" s="51" t="s">
        <v>13</v>
      </c>
      <c r="C52" s="18"/>
      <c r="D52" s="7">
        <v>283</v>
      </c>
    </row>
    <row r="53" spans="1:4" ht="12.75" customHeight="1">
      <c r="A53" s="27">
        <v>2985</v>
      </c>
      <c r="B53" s="20" t="s">
        <v>24</v>
      </c>
      <c r="C53" s="25"/>
      <c r="D53" s="25">
        <f>SUM(D54:D55)</f>
        <v>28</v>
      </c>
    </row>
    <row r="54" spans="1:4" ht="12.75" customHeight="1">
      <c r="A54" s="18"/>
      <c r="B54" s="28" t="s">
        <v>12</v>
      </c>
      <c r="C54" s="18"/>
      <c r="D54" s="7">
        <v>22</v>
      </c>
    </row>
    <row r="55" spans="1:4" ht="12.75" customHeight="1">
      <c r="A55" s="18"/>
      <c r="B55" s="50" t="s">
        <v>13</v>
      </c>
      <c r="C55" s="18"/>
      <c r="D55" s="7">
        <v>6</v>
      </c>
    </row>
    <row r="56" spans="1:4" ht="12.75" customHeight="1">
      <c r="A56" s="10" t="s">
        <v>25</v>
      </c>
      <c r="B56" s="28"/>
      <c r="C56" s="25"/>
      <c r="D56" s="25">
        <f>D20+D23+D26+D29+D32+D35+D38+D41+D44+D47+D50+D53</f>
        <v>4005</v>
      </c>
    </row>
    <row r="57" spans="1:4" ht="12.75" customHeight="1">
      <c r="A57" s="6"/>
      <c r="B57" s="16"/>
      <c r="C57" s="6"/>
      <c r="D57" s="10"/>
    </row>
    <row r="58" spans="1:4" ht="12.75" customHeight="1">
      <c r="A58" s="10" t="s">
        <v>44</v>
      </c>
      <c r="B58" s="18"/>
      <c r="C58" s="6"/>
      <c r="D58" s="10"/>
    </row>
    <row r="59" spans="1:4" ht="12.75" customHeight="1">
      <c r="A59" s="29">
        <v>3021</v>
      </c>
      <c r="B59" s="30" t="s">
        <v>26</v>
      </c>
      <c r="C59" s="6"/>
      <c r="D59" s="10"/>
    </row>
    <row r="60" spans="1:4" ht="12.75" customHeight="1">
      <c r="A60" s="31"/>
      <c r="B60" s="52" t="s">
        <v>12</v>
      </c>
      <c r="C60" s="6"/>
      <c r="D60" s="7">
        <v>912</v>
      </c>
    </row>
    <row r="61" spans="1:4" ht="12.75" customHeight="1">
      <c r="A61" s="31"/>
      <c r="B61" s="51" t="s">
        <v>13</v>
      </c>
      <c r="C61" s="6"/>
      <c r="D61" s="7">
        <v>246</v>
      </c>
    </row>
    <row r="62" spans="1:4" ht="12.75" customHeight="1">
      <c r="A62" s="10" t="s">
        <v>27</v>
      </c>
      <c r="B62" s="32"/>
      <c r="C62" s="6"/>
      <c r="D62" s="10">
        <f>SUM(D60:D61)</f>
        <v>1158</v>
      </c>
    </row>
    <row r="63" spans="1:4" ht="12.75" customHeight="1">
      <c r="A63" s="10" t="s">
        <v>45</v>
      </c>
      <c r="B63" s="32"/>
      <c r="C63" s="6"/>
      <c r="D63" s="10"/>
    </row>
    <row r="64" spans="1:4" ht="12.75" customHeight="1">
      <c r="A64" s="7">
        <v>3030</v>
      </c>
      <c r="B64" s="32" t="s">
        <v>28</v>
      </c>
      <c r="C64" s="6"/>
      <c r="D64" s="10"/>
    </row>
    <row r="65" spans="1:4" ht="12.75" customHeight="1">
      <c r="A65" s="10"/>
      <c r="B65" s="53" t="s">
        <v>12</v>
      </c>
      <c r="C65" s="6"/>
      <c r="D65" s="7">
        <v>265</v>
      </c>
    </row>
    <row r="66" spans="1:4" ht="12.75" customHeight="1">
      <c r="A66" s="10"/>
      <c r="B66" s="51" t="s">
        <v>13</v>
      </c>
      <c r="C66" s="6"/>
      <c r="D66" s="7">
        <v>71</v>
      </c>
    </row>
    <row r="67" spans="1:4" ht="12.75" customHeight="1">
      <c r="A67" s="10" t="s">
        <v>29</v>
      </c>
      <c r="B67" s="32"/>
      <c r="C67" s="6"/>
      <c r="D67" s="10">
        <f>SUM(D65:D66)</f>
        <v>336</v>
      </c>
    </row>
    <row r="68" spans="1:4" ht="12.75" customHeight="1">
      <c r="A68" s="6"/>
      <c r="B68" s="16"/>
      <c r="C68" s="6"/>
      <c r="D68" s="10"/>
    </row>
    <row r="69" spans="1:4" ht="12.75" customHeight="1">
      <c r="A69" s="6" t="s">
        <v>30</v>
      </c>
      <c r="B69" s="16"/>
      <c r="C69" s="4"/>
      <c r="D69" s="46"/>
    </row>
    <row r="70" spans="1:4" ht="12.75" customHeight="1">
      <c r="A70" s="34">
        <v>3309</v>
      </c>
      <c r="B70" s="35" t="s">
        <v>31</v>
      </c>
      <c r="C70" s="7"/>
      <c r="D70" s="47">
        <v>100</v>
      </c>
    </row>
    <row r="71" spans="1:12" ht="12.75" customHeight="1">
      <c r="A71" s="34">
        <v>3318</v>
      </c>
      <c r="B71" s="35" t="s">
        <v>32</v>
      </c>
      <c r="C71" s="7"/>
      <c r="D71" s="38">
        <v>372</v>
      </c>
      <c r="E71" s="15"/>
      <c r="F71" s="15"/>
      <c r="G71" s="15"/>
      <c r="H71" s="15"/>
      <c r="I71" s="15"/>
      <c r="J71" s="15"/>
      <c r="K71" s="15"/>
      <c r="L71" s="15"/>
    </row>
    <row r="72" spans="1:12" ht="12.75" customHeight="1">
      <c r="A72" s="6" t="s">
        <v>33</v>
      </c>
      <c r="B72" s="36"/>
      <c r="C72" s="37"/>
      <c r="D72" s="37">
        <f>SUM(D70:D71)</f>
        <v>472</v>
      </c>
      <c r="E72" s="15"/>
      <c r="F72" s="15"/>
      <c r="G72" s="15"/>
      <c r="H72" s="15"/>
      <c r="I72" s="15"/>
      <c r="J72" s="15"/>
      <c r="K72" s="15"/>
      <c r="L72" s="15"/>
    </row>
    <row r="73" spans="1:12" ht="12.75" customHeight="1">
      <c r="A73" s="6"/>
      <c r="B73" s="36"/>
      <c r="C73" s="37"/>
      <c r="D73" s="37"/>
      <c r="E73" s="15"/>
      <c r="F73" s="15"/>
      <c r="G73" s="15"/>
      <c r="H73" s="15"/>
      <c r="I73" s="15"/>
      <c r="J73" s="15"/>
      <c r="K73" s="15"/>
      <c r="L73" s="15"/>
    </row>
    <row r="74" spans="1:12" ht="12.75" customHeight="1">
      <c r="A74" s="33" t="s">
        <v>34</v>
      </c>
      <c r="B74" s="4"/>
      <c r="C74" s="6">
        <f>SUM(C17)</f>
        <v>31763</v>
      </c>
      <c r="D74" s="10">
        <f>D56+D62+D67+D72</f>
        <v>5971</v>
      </c>
      <c r="E74" s="15"/>
      <c r="F74" s="15"/>
      <c r="G74" s="15"/>
      <c r="H74" s="15"/>
      <c r="I74" s="15"/>
      <c r="J74" s="15"/>
      <c r="K74" s="15"/>
      <c r="L74" s="15"/>
    </row>
    <row r="75" spans="1:12" ht="12.75" customHeight="1">
      <c r="A75" s="33"/>
      <c r="B75" s="39"/>
      <c r="C75" s="6"/>
      <c r="D75" s="10"/>
      <c r="E75" s="15"/>
      <c r="F75" s="15"/>
      <c r="G75" s="15"/>
      <c r="H75" s="15"/>
      <c r="I75" s="15"/>
      <c r="J75" s="15"/>
      <c r="K75" s="15"/>
      <c r="L75" s="15"/>
    </row>
    <row r="76" spans="1:12" ht="12.75" customHeight="1">
      <c r="A76" s="40">
        <v>6110</v>
      </c>
      <c r="B76" s="41" t="s">
        <v>35</v>
      </c>
      <c r="C76" s="6"/>
      <c r="D76" s="7">
        <v>25792</v>
      </c>
      <c r="E76" s="15"/>
      <c r="F76" s="15"/>
      <c r="G76" s="15"/>
      <c r="H76" s="15"/>
      <c r="I76" s="15"/>
      <c r="J76" s="15"/>
      <c r="K76" s="15"/>
      <c r="L76" s="15"/>
    </row>
    <row r="77" spans="1:12" ht="12.75" customHeight="1">
      <c r="A77" s="40"/>
      <c r="B77" s="41"/>
      <c r="C77" s="6"/>
      <c r="D77" s="7"/>
      <c r="E77" s="15"/>
      <c r="F77" s="15"/>
      <c r="G77" s="15"/>
      <c r="H77" s="15"/>
      <c r="I77" s="15"/>
      <c r="J77" s="15"/>
      <c r="K77" s="15"/>
      <c r="L77" s="15"/>
    </row>
    <row r="78" spans="1:4" ht="13.5">
      <c r="A78" s="44" t="s">
        <v>36</v>
      </c>
      <c r="B78" s="41"/>
      <c r="C78" s="45">
        <f>C74</f>
        <v>31763</v>
      </c>
      <c r="D78" s="45">
        <f>D74+D76</f>
        <v>31763</v>
      </c>
    </row>
    <row r="79" spans="1:4" ht="12">
      <c r="A79" s="40"/>
      <c r="B79" s="41"/>
      <c r="C79" s="42"/>
      <c r="D79" s="43"/>
    </row>
    <row r="81" ht="12">
      <c r="B81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69"/>
  <sheetViews>
    <sheetView zoomScalePageLayoutView="0" workbookViewId="0" topLeftCell="A1">
      <selection activeCell="D67" sqref="D67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155" t="s">
        <v>38</v>
      </c>
      <c r="B1" s="156"/>
      <c r="C1" s="156"/>
      <c r="D1" s="156"/>
    </row>
    <row r="2" spans="1:4" ht="12.75">
      <c r="A2" s="157"/>
      <c r="B2" s="158"/>
      <c r="C2" s="158"/>
      <c r="D2" s="158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12">
        <v>1015</v>
      </c>
      <c r="B9" s="8" t="s">
        <v>9</v>
      </c>
      <c r="C9" s="9"/>
      <c r="D9" s="10"/>
    </row>
    <row r="10" spans="1:4" ht="12.75" customHeight="1">
      <c r="A10" s="10"/>
      <c r="B10" s="14" t="s">
        <v>46</v>
      </c>
      <c r="C10" s="13">
        <v>2712</v>
      </c>
      <c r="D10" s="10"/>
    </row>
    <row r="11" spans="1:4" ht="12.75" customHeight="1">
      <c r="A11" s="6" t="s">
        <v>10</v>
      </c>
      <c r="B11" s="4"/>
      <c r="C11" s="10">
        <f>C10</f>
        <v>2712</v>
      </c>
      <c r="D11" s="6"/>
    </row>
    <row r="12" spans="1:4" ht="12.75" customHeight="1">
      <c r="A12" s="6"/>
      <c r="B12" s="4"/>
      <c r="C12" s="10"/>
      <c r="D12" s="6"/>
    </row>
    <row r="13" spans="1:4" ht="12.75" customHeight="1">
      <c r="A13" s="10" t="s">
        <v>47</v>
      </c>
      <c r="B13" s="16"/>
      <c r="C13" s="6"/>
      <c r="D13" s="6"/>
    </row>
    <row r="14" spans="1:4" ht="12.75" customHeight="1">
      <c r="A14" s="7">
        <v>2305</v>
      </c>
      <c r="B14" s="17" t="s">
        <v>11</v>
      </c>
      <c r="C14" s="6"/>
      <c r="D14" s="6">
        <f>SUM(D15:D16)</f>
        <v>57</v>
      </c>
    </row>
    <row r="15" spans="1:4" ht="12.75" customHeight="1">
      <c r="A15" s="7"/>
      <c r="B15" s="28" t="s">
        <v>12</v>
      </c>
      <c r="C15" s="6"/>
      <c r="D15" s="18">
        <v>45</v>
      </c>
    </row>
    <row r="16" spans="1:4" ht="12.75" customHeight="1">
      <c r="A16" s="7"/>
      <c r="B16" s="50" t="s">
        <v>13</v>
      </c>
      <c r="C16" s="6"/>
      <c r="D16" s="18">
        <v>12</v>
      </c>
    </row>
    <row r="17" spans="1:4" ht="12.75" customHeight="1">
      <c r="A17" s="7">
        <v>2309</v>
      </c>
      <c r="B17" s="17" t="s">
        <v>14</v>
      </c>
      <c r="C17" s="6"/>
      <c r="D17" s="6">
        <f>SUM(D18:D19)</f>
        <v>92</v>
      </c>
    </row>
    <row r="18" spans="1:4" ht="12.75" customHeight="1">
      <c r="A18" s="7"/>
      <c r="B18" s="28" t="s">
        <v>12</v>
      </c>
      <c r="C18" s="6"/>
      <c r="D18" s="18">
        <v>72</v>
      </c>
    </row>
    <row r="19" spans="1:4" ht="12.75" customHeight="1">
      <c r="A19" s="7"/>
      <c r="B19" s="50" t="s">
        <v>13</v>
      </c>
      <c r="C19" s="6"/>
      <c r="D19" s="18">
        <v>20</v>
      </c>
    </row>
    <row r="20" spans="1:4" ht="12.75" customHeight="1">
      <c r="A20" s="7">
        <v>2315</v>
      </c>
      <c r="B20" s="17" t="s">
        <v>15</v>
      </c>
      <c r="C20" s="6"/>
      <c r="D20" s="6">
        <f>SUM(D21:D22)</f>
        <v>116</v>
      </c>
    </row>
    <row r="21" spans="1:4" ht="12.75" customHeight="1">
      <c r="A21" s="7"/>
      <c r="B21" s="28" t="s">
        <v>12</v>
      </c>
      <c r="C21" s="6"/>
      <c r="D21" s="18">
        <v>91</v>
      </c>
    </row>
    <row r="22" spans="1:4" ht="12.75" customHeight="1">
      <c r="A22" s="7"/>
      <c r="B22" s="50" t="s">
        <v>13</v>
      </c>
      <c r="C22" s="6"/>
      <c r="D22" s="18">
        <v>25</v>
      </c>
    </row>
    <row r="23" spans="1:4" ht="12.75" customHeight="1">
      <c r="A23" s="7">
        <v>2325</v>
      </c>
      <c r="B23" s="17" t="s">
        <v>16</v>
      </c>
      <c r="C23" s="6"/>
      <c r="D23" s="6">
        <f>SUM(D24:D25)</f>
        <v>77</v>
      </c>
    </row>
    <row r="24" spans="1:4" ht="12.75" customHeight="1">
      <c r="A24" s="7"/>
      <c r="B24" s="28" t="s">
        <v>12</v>
      </c>
      <c r="C24" s="6"/>
      <c r="D24" s="18">
        <v>61</v>
      </c>
    </row>
    <row r="25" spans="1:4" ht="12.75" customHeight="1">
      <c r="A25" s="7"/>
      <c r="B25" s="51" t="s">
        <v>13</v>
      </c>
      <c r="C25" s="6"/>
      <c r="D25" s="18">
        <v>16</v>
      </c>
    </row>
    <row r="26" spans="1:4" ht="12.75" customHeight="1">
      <c r="A26" s="7">
        <v>2330</v>
      </c>
      <c r="B26" s="18" t="s">
        <v>17</v>
      </c>
      <c r="C26" s="6"/>
      <c r="D26" s="6">
        <f>SUM(D27:D28)</f>
        <v>20</v>
      </c>
    </row>
    <row r="27" spans="1:4" ht="12.75" customHeight="1">
      <c r="A27" s="7"/>
      <c r="B27" s="28" t="s">
        <v>12</v>
      </c>
      <c r="C27" s="6"/>
      <c r="D27" s="18">
        <v>16</v>
      </c>
    </row>
    <row r="28" spans="1:4" ht="12.75" customHeight="1">
      <c r="A28" s="7"/>
      <c r="B28" s="50" t="s">
        <v>13</v>
      </c>
      <c r="C28" s="6"/>
      <c r="D28" s="18">
        <v>4</v>
      </c>
    </row>
    <row r="29" spans="1:4" ht="12.75" customHeight="1">
      <c r="A29" s="7">
        <v>2335</v>
      </c>
      <c r="B29" s="17" t="s">
        <v>18</v>
      </c>
      <c r="C29" s="6"/>
      <c r="D29" s="6">
        <f>SUM(D30:D30)</f>
        <v>1</v>
      </c>
    </row>
    <row r="30" spans="1:4" ht="12.75" customHeight="1">
      <c r="A30" s="7"/>
      <c r="B30" s="28" t="s">
        <v>12</v>
      </c>
      <c r="C30" s="6"/>
      <c r="D30" s="18">
        <v>1</v>
      </c>
    </row>
    <row r="31" spans="1:4" ht="12.75" customHeight="1">
      <c r="A31" s="7">
        <v>2345</v>
      </c>
      <c r="B31" s="17" t="s">
        <v>19</v>
      </c>
      <c r="C31" s="6"/>
      <c r="D31" s="6">
        <f>SUM(D32:D33)</f>
        <v>29</v>
      </c>
    </row>
    <row r="32" spans="1:4" ht="12.75" customHeight="1">
      <c r="A32" s="7"/>
      <c r="B32" s="28" t="s">
        <v>12</v>
      </c>
      <c r="C32" s="6"/>
      <c r="D32" s="18">
        <v>23</v>
      </c>
    </row>
    <row r="33" spans="1:4" ht="12.75" customHeight="1">
      <c r="A33" s="7"/>
      <c r="B33" s="50" t="s">
        <v>13</v>
      </c>
      <c r="C33" s="6"/>
      <c r="D33" s="18">
        <v>6</v>
      </c>
    </row>
    <row r="34" spans="1:4" ht="12.75" customHeight="1">
      <c r="A34" s="7">
        <v>2360</v>
      </c>
      <c r="B34" s="17" t="s">
        <v>20</v>
      </c>
      <c r="C34" s="6"/>
      <c r="D34" s="6">
        <f>SUM(D35:D36)</f>
        <v>8</v>
      </c>
    </row>
    <row r="35" spans="1:4" ht="12.75" customHeight="1">
      <c r="A35" s="7"/>
      <c r="B35" s="28" t="s">
        <v>12</v>
      </c>
      <c r="C35" s="6"/>
      <c r="D35" s="18">
        <v>6</v>
      </c>
    </row>
    <row r="36" spans="1:4" ht="12.75" customHeight="1">
      <c r="A36" s="7"/>
      <c r="B36" s="51" t="s">
        <v>13</v>
      </c>
      <c r="C36" s="6"/>
      <c r="D36" s="18">
        <v>2</v>
      </c>
    </row>
    <row r="37" spans="1:4" ht="12.75" customHeight="1">
      <c r="A37" s="19">
        <v>2795</v>
      </c>
      <c r="B37" s="20" t="s">
        <v>21</v>
      </c>
      <c r="C37" s="6"/>
      <c r="D37" s="6">
        <f>SUM(D38:D39)</f>
        <v>616</v>
      </c>
    </row>
    <row r="38" spans="1:4" ht="12.75" customHeight="1">
      <c r="A38" s="21"/>
      <c r="B38" s="28" t="s">
        <v>12</v>
      </c>
      <c r="C38" s="6"/>
      <c r="D38" s="18">
        <v>485</v>
      </c>
    </row>
    <row r="39" spans="1:4" ht="12.75" customHeight="1">
      <c r="A39" s="22"/>
      <c r="B39" s="50" t="s">
        <v>13</v>
      </c>
      <c r="C39" s="23"/>
      <c r="D39" s="24">
        <v>131</v>
      </c>
    </row>
    <row r="40" spans="1:4" ht="12.75" customHeight="1">
      <c r="A40" s="18">
        <v>2850</v>
      </c>
      <c r="B40" s="17" t="s">
        <v>22</v>
      </c>
      <c r="C40" s="25"/>
      <c r="D40" s="25">
        <f>SUM(D41:D42)</f>
        <v>307</v>
      </c>
    </row>
    <row r="41" spans="1:4" ht="12.75" customHeight="1">
      <c r="A41" s="18"/>
      <c r="B41" s="28" t="s">
        <v>12</v>
      </c>
      <c r="C41" s="18"/>
      <c r="D41" s="7">
        <v>242</v>
      </c>
    </row>
    <row r="42" spans="1:4" ht="12.75" customHeight="1">
      <c r="A42" s="18"/>
      <c r="B42" s="50" t="s">
        <v>13</v>
      </c>
      <c r="C42" s="18"/>
      <c r="D42" s="7">
        <v>65</v>
      </c>
    </row>
    <row r="43" spans="1:4" ht="12.75" customHeight="1">
      <c r="A43" s="26">
        <v>2875</v>
      </c>
      <c r="B43" s="20" t="s">
        <v>23</v>
      </c>
      <c r="C43" s="25"/>
      <c r="D43" s="25">
        <f>SUM(D44:D45)</f>
        <v>632</v>
      </c>
    </row>
    <row r="44" spans="1:4" ht="12.75" customHeight="1">
      <c r="A44" s="18"/>
      <c r="B44" s="52" t="s">
        <v>12</v>
      </c>
      <c r="C44" s="18"/>
      <c r="D44" s="7">
        <v>498</v>
      </c>
    </row>
    <row r="45" spans="1:4" ht="12.75" customHeight="1">
      <c r="A45" s="18"/>
      <c r="B45" s="51" t="s">
        <v>13</v>
      </c>
      <c r="C45" s="18"/>
      <c r="D45" s="7">
        <v>134</v>
      </c>
    </row>
    <row r="46" spans="1:4" ht="12.75" customHeight="1">
      <c r="A46" s="27">
        <v>2985</v>
      </c>
      <c r="B46" s="20" t="s">
        <v>24</v>
      </c>
      <c r="C46" s="25"/>
      <c r="D46" s="25">
        <f>SUM(D47:D48)</f>
        <v>14</v>
      </c>
    </row>
    <row r="47" spans="1:4" ht="12.75" customHeight="1">
      <c r="A47" s="18"/>
      <c r="B47" s="28" t="s">
        <v>12</v>
      </c>
      <c r="C47" s="18"/>
      <c r="D47" s="7">
        <v>11</v>
      </c>
    </row>
    <row r="48" spans="1:4" ht="12.75" customHeight="1">
      <c r="A48" s="18"/>
      <c r="B48" s="50" t="s">
        <v>13</v>
      </c>
      <c r="C48" s="18"/>
      <c r="D48" s="7">
        <v>3</v>
      </c>
    </row>
    <row r="49" spans="1:4" ht="12.75" customHeight="1">
      <c r="A49" s="10" t="s">
        <v>25</v>
      </c>
      <c r="B49" s="28"/>
      <c r="C49" s="25"/>
      <c r="D49" s="25">
        <f>D14+D17+D20+D23+D26+D29+D31+D34+D37+D40+D43+D46</f>
        <v>1969</v>
      </c>
    </row>
    <row r="50" spans="1:4" ht="12.75" customHeight="1">
      <c r="A50" s="6"/>
      <c r="B50" s="16"/>
      <c r="C50" s="6"/>
      <c r="D50" s="10"/>
    </row>
    <row r="51" spans="1:4" ht="12.75" customHeight="1">
      <c r="A51" s="10" t="s">
        <v>48</v>
      </c>
      <c r="B51" s="18"/>
      <c r="C51" s="6"/>
      <c r="D51" s="10"/>
    </row>
    <row r="52" spans="1:4" ht="12.75" customHeight="1">
      <c r="A52" s="29">
        <v>3021</v>
      </c>
      <c r="B52" s="30" t="s">
        <v>26</v>
      </c>
      <c r="C52" s="6"/>
      <c r="D52" s="10"/>
    </row>
    <row r="53" spans="1:4" ht="12.75" customHeight="1">
      <c r="A53" s="31"/>
      <c r="B53" s="52" t="s">
        <v>12</v>
      </c>
      <c r="C53" s="6"/>
      <c r="D53" s="7">
        <v>447</v>
      </c>
    </row>
    <row r="54" spans="1:4" ht="12.75" customHeight="1">
      <c r="A54" s="31"/>
      <c r="B54" s="51" t="s">
        <v>13</v>
      </c>
      <c r="C54" s="6"/>
      <c r="D54" s="7">
        <v>121</v>
      </c>
    </row>
    <row r="55" spans="1:4" ht="12.75" customHeight="1">
      <c r="A55" s="10" t="s">
        <v>27</v>
      </c>
      <c r="B55" s="32"/>
      <c r="C55" s="6"/>
      <c r="D55" s="10">
        <f>SUM(D53:D54)</f>
        <v>568</v>
      </c>
    </row>
    <row r="56" spans="1:4" ht="12.75" customHeight="1">
      <c r="A56" s="10"/>
      <c r="B56" s="32"/>
      <c r="C56" s="6"/>
      <c r="D56" s="10"/>
    </row>
    <row r="57" spans="1:4" ht="12.75" customHeight="1">
      <c r="A57" s="10" t="s">
        <v>49</v>
      </c>
      <c r="B57" s="32"/>
      <c r="C57" s="6"/>
      <c r="D57" s="10"/>
    </row>
    <row r="58" spans="1:4" ht="12.75" customHeight="1">
      <c r="A58" s="7">
        <v>3030</v>
      </c>
      <c r="B58" s="32" t="s">
        <v>28</v>
      </c>
      <c r="C58" s="6"/>
      <c r="D58" s="10"/>
    </row>
    <row r="59" spans="1:4" ht="12.75" customHeight="1">
      <c r="A59" s="10"/>
      <c r="B59" s="53" t="s">
        <v>12</v>
      </c>
      <c r="C59" s="6"/>
      <c r="D59" s="7">
        <v>138</v>
      </c>
    </row>
    <row r="60" spans="1:4" ht="12.75" customHeight="1">
      <c r="A60" s="10"/>
      <c r="B60" s="51" t="s">
        <v>13</v>
      </c>
      <c r="C60" s="6"/>
      <c r="D60" s="7">
        <v>37</v>
      </c>
    </row>
    <row r="61" spans="1:4" ht="12.75" customHeight="1">
      <c r="A61" s="10" t="s">
        <v>29</v>
      </c>
      <c r="B61" s="32"/>
      <c r="C61" s="6"/>
      <c r="D61" s="10">
        <f>SUM(D59:D60)</f>
        <v>175</v>
      </c>
    </row>
    <row r="62" spans="1:12" ht="12.75" customHeight="1">
      <c r="A62" s="6"/>
      <c r="B62" s="36"/>
      <c r="C62" s="37"/>
      <c r="D62" s="37"/>
      <c r="E62" s="15"/>
      <c r="F62" s="15"/>
      <c r="G62" s="15"/>
      <c r="H62" s="15"/>
      <c r="I62" s="15"/>
      <c r="J62" s="15"/>
      <c r="K62" s="15"/>
      <c r="L62" s="15"/>
    </row>
    <row r="63" spans="1:12" ht="12.75" customHeight="1">
      <c r="A63" s="33" t="s">
        <v>34</v>
      </c>
      <c r="B63" s="4"/>
      <c r="C63" s="6">
        <f>SUM(C11)</f>
        <v>2712</v>
      </c>
      <c r="D63" s="10">
        <f>D49+D55+D61</f>
        <v>2712</v>
      </c>
      <c r="E63" s="15"/>
      <c r="F63" s="15"/>
      <c r="G63" s="15"/>
      <c r="H63" s="15"/>
      <c r="I63" s="15"/>
      <c r="J63" s="15"/>
      <c r="K63" s="15"/>
      <c r="L63" s="15"/>
    </row>
    <row r="64" spans="1:12" ht="12.75" customHeight="1">
      <c r="A64" s="33"/>
      <c r="B64" s="39"/>
      <c r="C64" s="6"/>
      <c r="D64" s="10"/>
      <c r="E64" s="15"/>
      <c r="F64" s="15"/>
      <c r="G64" s="15"/>
      <c r="H64" s="15"/>
      <c r="I64" s="15"/>
      <c r="J64" s="15"/>
      <c r="K64" s="15"/>
      <c r="L64" s="15"/>
    </row>
    <row r="65" spans="1:12" ht="12.75" customHeight="1">
      <c r="A65" s="40"/>
      <c r="B65" s="41"/>
      <c r="C65" s="6"/>
      <c r="D65" s="7"/>
      <c r="E65" s="15"/>
      <c r="F65" s="15"/>
      <c r="G65" s="15"/>
      <c r="H65" s="15"/>
      <c r="I65" s="15"/>
      <c r="J65" s="15"/>
      <c r="K65" s="15"/>
      <c r="L65" s="15"/>
    </row>
    <row r="66" spans="1:4" ht="13.5">
      <c r="A66" s="44" t="s">
        <v>36</v>
      </c>
      <c r="B66" s="41"/>
      <c r="C66" s="45">
        <f>C63</f>
        <v>2712</v>
      </c>
      <c r="D66" s="45">
        <f>D63</f>
        <v>2712</v>
      </c>
    </row>
    <row r="67" spans="1:4" ht="12">
      <c r="A67" s="40"/>
      <c r="B67" s="41"/>
      <c r="C67" s="42"/>
      <c r="D67" s="43"/>
    </row>
    <row r="69" ht="12">
      <c r="B69" s="49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55">
      <selection activeCell="D75" sqref="D75"/>
    </sheetView>
  </sheetViews>
  <sheetFormatPr defaultColWidth="9.140625" defaultRowHeight="12.75"/>
  <cols>
    <col min="1" max="1" width="5.8515625" style="0" customWidth="1"/>
    <col min="2" max="2" width="67.8515625" style="0" customWidth="1"/>
    <col min="3" max="4" width="11.7109375" style="0" customWidth="1"/>
  </cols>
  <sheetData>
    <row r="1" spans="1:4" ht="15">
      <c r="A1" s="155" t="s">
        <v>38</v>
      </c>
      <c r="B1" s="156"/>
      <c r="C1" s="156"/>
      <c r="D1" s="156"/>
    </row>
    <row r="2" spans="1:4" ht="12.75">
      <c r="A2" s="157"/>
      <c r="B2" s="158"/>
      <c r="C2" s="158"/>
      <c r="D2" s="158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3.5">
      <c r="A5" s="4"/>
      <c r="B5" s="4"/>
      <c r="C5" s="5"/>
      <c r="D5" s="5"/>
    </row>
    <row r="6" spans="1:4" ht="13.5">
      <c r="A6" s="4"/>
      <c r="B6" s="4"/>
      <c r="C6" s="6"/>
      <c r="D6" s="6"/>
    </row>
    <row r="7" spans="1:4" ht="13.5">
      <c r="A7" s="4" t="s">
        <v>5</v>
      </c>
      <c r="B7" s="4"/>
      <c r="C7" s="6"/>
      <c r="D7" s="6"/>
    </row>
    <row r="8" spans="1:4" ht="13.5">
      <c r="A8" s="4"/>
      <c r="B8" s="4"/>
      <c r="C8" s="6"/>
      <c r="D8" s="6"/>
    </row>
    <row r="9" spans="1:4" ht="13.5">
      <c r="A9" s="6" t="s">
        <v>6</v>
      </c>
      <c r="B9" s="4"/>
      <c r="C9" s="6"/>
      <c r="D9" s="6"/>
    </row>
    <row r="10" spans="1:4" ht="12.75">
      <c r="A10" s="7">
        <v>1013</v>
      </c>
      <c r="B10" s="8" t="s">
        <v>7</v>
      </c>
      <c r="C10" s="9">
        <f>SUM(C11:C14)</f>
        <v>22274</v>
      </c>
      <c r="D10" s="10"/>
    </row>
    <row r="11" spans="1:4" ht="12.75">
      <c r="A11" s="10"/>
      <c r="B11" s="11" t="s">
        <v>8</v>
      </c>
      <c r="C11" s="13">
        <v>355</v>
      </c>
      <c r="D11" s="10"/>
    </row>
    <row r="12" spans="1:4" ht="12.75">
      <c r="A12" s="10"/>
      <c r="B12" s="11" t="s">
        <v>52</v>
      </c>
      <c r="C12" s="13">
        <v>117</v>
      </c>
      <c r="D12" s="10"/>
    </row>
    <row r="13" spans="1:4" ht="12.75">
      <c r="A13" s="10"/>
      <c r="B13" s="48" t="s">
        <v>37</v>
      </c>
      <c r="C13" s="13">
        <v>7945</v>
      </c>
      <c r="D13" s="10"/>
    </row>
    <row r="14" spans="1:4" ht="12.75">
      <c r="A14" s="10"/>
      <c r="B14" s="48" t="s">
        <v>39</v>
      </c>
      <c r="C14" s="13">
        <v>13857</v>
      </c>
      <c r="D14" s="10"/>
    </row>
    <row r="15" spans="1:4" ht="12.75">
      <c r="A15" s="12">
        <v>1015</v>
      </c>
      <c r="B15" s="8" t="s">
        <v>9</v>
      </c>
      <c r="C15" s="9">
        <f>SUM(C16:C17)</f>
        <v>9869</v>
      </c>
      <c r="D15" s="10"/>
    </row>
    <row r="16" spans="1:4" ht="12.75">
      <c r="A16" s="12"/>
      <c r="B16" s="14" t="s">
        <v>41</v>
      </c>
      <c r="C16" s="13">
        <v>1658</v>
      </c>
      <c r="D16" s="10"/>
    </row>
    <row r="17" spans="1:4" ht="12.75">
      <c r="A17" s="10"/>
      <c r="B17" s="14" t="s">
        <v>53</v>
      </c>
      <c r="C17" s="13">
        <v>8211</v>
      </c>
      <c r="D17" s="10"/>
    </row>
    <row r="18" spans="1:4" ht="13.5">
      <c r="A18" s="6" t="s">
        <v>10</v>
      </c>
      <c r="B18" s="4"/>
      <c r="C18" s="10">
        <f>C10+C15</f>
        <v>32143</v>
      </c>
      <c r="D18" s="6"/>
    </row>
    <row r="19" spans="1:4" ht="13.5">
      <c r="A19" s="6"/>
      <c r="B19" s="4"/>
      <c r="C19" s="10"/>
      <c r="D19" s="6"/>
    </row>
    <row r="20" spans="1:4" ht="13.5">
      <c r="A20" s="10" t="s">
        <v>54</v>
      </c>
      <c r="B20" s="16"/>
      <c r="C20" s="6"/>
      <c r="D20" s="6"/>
    </row>
    <row r="21" spans="1:4" ht="12.75">
      <c r="A21" s="7">
        <v>2305</v>
      </c>
      <c r="B21" s="17" t="s">
        <v>11</v>
      </c>
      <c r="C21" s="6"/>
      <c r="D21" s="6">
        <f>SUM(D22:D23)</f>
        <v>172</v>
      </c>
    </row>
    <row r="22" spans="1:4" ht="12.75">
      <c r="A22" s="7"/>
      <c r="B22" s="28" t="s">
        <v>12</v>
      </c>
      <c r="C22" s="6"/>
      <c r="D22" s="18">
        <v>136</v>
      </c>
    </row>
    <row r="23" spans="1:4" ht="12.75">
      <c r="A23" s="7"/>
      <c r="B23" s="50" t="s">
        <v>13</v>
      </c>
      <c r="C23" s="6"/>
      <c r="D23" s="18">
        <v>36</v>
      </c>
    </row>
    <row r="24" spans="1:4" ht="12.75">
      <c r="A24" s="7">
        <v>2309</v>
      </c>
      <c r="B24" s="17" t="s">
        <v>14</v>
      </c>
      <c r="C24" s="6"/>
      <c r="D24" s="6">
        <f>SUM(D25:D26)</f>
        <v>276</v>
      </c>
    </row>
    <row r="25" spans="1:4" ht="12.75">
      <c r="A25" s="7"/>
      <c r="B25" s="28" t="s">
        <v>12</v>
      </c>
      <c r="C25" s="6"/>
      <c r="D25" s="18">
        <v>217</v>
      </c>
    </row>
    <row r="26" spans="1:4" ht="12.75">
      <c r="A26" s="7"/>
      <c r="B26" s="50" t="s">
        <v>13</v>
      </c>
      <c r="C26" s="6"/>
      <c r="D26" s="18">
        <v>59</v>
      </c>
    </row>
    <row r="27" spans="1:4" ht="12.75">
      <c r="A27" s="7">
        <v>2315</v>
      </c>
      <c r="B27" s="17" t="s">
        <v>15</v>
      </c>
      <c r="C27" s="6"/>
      <c r="D27" s="6">
        <f>SUM(D28:D29)</f>
        <v>347</v>
      </c>
    </row>
    <row r="28" spans="1:4" ht="12.75">
      <c r="A28" s="7"/>
      <c r="B28" s="28" t="s">
        <v>12</v>
      </c>
      <c r="C28" s="6"/>
      <c r="D28" s="18">
        <v>273</v>
      </c>
    </row>
    <row r="29" spans="1:4" ht="12.75">
      <c r="A29" s="7"/>
      <c r="B29" s="50" t="s">
        <v>13</v>
      </c>
      <c r="C29" s="6"/>
      <c r="D29" s="18">
        <v>74</v>
      </c>
    </row>
    <row r="30" spans="1:4" ht="12.75">
      <c r="A30" s="7">
        <v>2325</v>
      </c>
      <c r="B30" s="17" t="s">
        <v>16</v>
      </c>
      <c r="C30" s="6"/>
      <c r="D30" s="6">
        <f>SUM(D31:D32)</f>
        <v>232</v>
      </c>
    </row>
    <row r="31" spans="1:4" ht="12.75">
      <c r="A31" s="7"/>
      <c r="B31" s="28" t="s">
        <v>12</v>
      </c>
      <c r="C31" s="6"/>
      <c r="D31" s="18">
        <v>183</v>
      </c>
    </row>
    <row r="32" spans="1:4" ht="12.75">
      <c r="A32" s="7"/>
      <c r="B32" s="51" t="s">
        <v>13</v>
      </c>
      <c r="C32" s="6"/>
      <c r="D32" s="18">
        <v>49</v>
      </c>
    </row>
    <row r="33" spans="1:4" ht="12.75">
      <c r="A33" s="7">
        <v>2330</v>
      </c>
      <c r="B33" s="18" t="s">
        <v>17</v>
      </c>
      <c r="C33" s="6"/>
      <c r="D33" s="6">
        <f>SUM(D34:D35)</f>
        <v>59</v>
      </c>
    </row>
    <row r="34" spans="1:4" ht="12.75">
      <c r="A34" s="7"/>
      <c r="B34" s="28" t="s">
        <v>12</v>
      </c>
      <c r="C34" s="6"/>
      <c r="D34" s="18">
        <v>47</v>
      </c>
    </row>
    <row r="35" spans="1:4" ht="12.75">
      <c r="A35" s="7"/>
      <c r="B35" s="50" t="s">
        <v>13</v>
      </c>
      <c r="C35" s="6"/>
      <c r="D35" s="18">
        <v>12</v>
      </c>
    </row>
    <row r="36" spans="1:4" ht="12.75">
      <c r="A36" s="7">
        <v>2335</v>
      </c>
      <c r="B36" s="17" t="s">
        <v>18</v>
      </c>
      <c r="C36" s="6"/>
      <c r="D36" s="6">
        <f>SUM(D37:D38)</f>
        <v>5</v>
      </c>
    </row>
    <row r="37" spans="1:4" ht="12.75">
      <c r="A37" s="7"/>
      <c r="B37" s="28" t="s">
        <v>12</v>
      </c>
      <c r="C37" s="6"/>
      <c r="D37" s="18">
        <v>4</v>
      </c>
    </row>
    <row r="38" spans="1:4" ht="12.75">
      <c r="A38" s="7"/>
      <c r="B38" s="50" t="s">
        <v>13</v>
      </c>
      <c r="C38" s="6"/>
      <c r="D38" s="18">
        <v>1</v>
      </c>
    </row>
    <row r="39" spans="1:4" ht="12.75">
      <c r="A39" s="7">
        <v>2345</v>
      </c>
      <c r="B39" s="17" t="s">
        <v>19</v>
      </c>
      <c r="C39" s="6"/>
      <c r="D39" s="6">
        <f>SUM(D40:D41)</f>
        <v>88</v>
      </c>
    </row>
    <row r="40" spans="1:4" ht="12.75">
      <c r="A40" s="7"/>
      <c r="B40" s="28" t="s">
        <v>12</v>
      </c>
      <c r="C40" s="6"/>
      <c r="D40" s="18">
        <v>70</v>
      </c>
    </row>
    <row r="41" spans="1:4" ht="12.75">
      <c r="A41" s="7"/>
      <c r="B41" s="50" t="s">
        <v>13</v>
      </c>
      <c r="C41" s="6"/>
      <c r="D41" s="18">
        <v>18</v>
      </c>
    </row>
    <row r="42" spans="1:4" ht="12.75">
      <c r="A42" s="7">
        <v>2360</v>
      </c>
      <c r="B42" s="17" t="s">
        <v>20</v>
      </c>
      <c r="C42" s="6"/>
      <c r="D42" s="6">
        <f>SUM(D43:D44)</f>
        <v>23</v>
      </c>
    </row>
    <row r="43" spans="1:4" ht="12.75">
      <c r="A43" s="7"/>
      <c r="B43" s="28" t="s">
        <v>12</v>
      </c>
      <c r="C43" s="6"/>
      <c r="D43" s="18">
        <v>18</v>
      </c>
    </row>
    <row r="44" spans="1:4" ht="12.75">
      <c r="A44" s="7"/>
      <c r="B44" s="51" t="s">
        <v>13</v>
      </c>
      <c r="C44" s="6"/>
      <c r="D44" s="18">
        <v>5</v>
      </c>
    </row>
    <row r="45" spans="1:4" ht="12.75">
      <c r="A45" s="19">
        <v>2795</v>
      </c>
      <c r="B45" s="20" t="s">
        <v>21</v>
      </c>
      <c r="C45" s="6"/>
      <c r="D45" s="6">
        <f>SUM(D46:D47)</f>
        <v>1846</v>
      </c>
    </row>
    <row r="46" spans="1:4" ht="12.75">
      <c r="A46" s="21"/>
      <c r="B46" s="28" t="s">
        <v>12</v>
      </c>
      <c r="C46" s="6"/>
      <c r="D46" s="18">
        <v>1454</v>
      </c>
    </row>
    <row r="47" spans="1:4" ht="12.75">
      <c r="A47" s="22"/>
      <c r="B47" s="50" t="s">
        <v>13</v>
      </c>
      <c r="C47" s="23"/>
      <c r="D47" s="24">
        <v>392</v>
      </c>
    </row>
    <row r="48" spans="1:4" ht="12.75">
      <c r="A48" s="18">
        <v>2850</v>
      </c>
      <c r="B48" s="17" t="s">
        <v>22</v>
      </c>
      <c r="C48" s="25"/>
      <c r="D48" s="25">
        <f>SUM(D49:D50)</f>
        <v>920</v>
      </c>
    </row>
    <row r="49" spans="1:4" ht="12.75">
      <c r="A49" s="18"/>
      <c r="B49" s="28" t="s">
        <v>12</v>
      </c>
      <c r="C49" s="18"/>
      <c r="D49" s="7">
        <v>725</v>
      </c>
    </row>
    <row r="50" spans="1:4" ht="12.75">
      <c r="A50" s="18"/>
      <c r="B50" s="50" t="s">
        <v>13</v>
      </c>
      <c r="C50" s="18"/>
      <c r="D50" s="7">
        <v>195</v>
      </c>
    </row>
    <row r="51" spans="1:4" ht="12.75">
      <c r="A51" s="26">
        <v>2875</v>
      </c>
      <c r="B51" s="20" t="s">
        <v>23</v>
      </c>
      <c r="C51" s="25"/>
      <c r="D51" s="25">
        <f>SUM(D52:D53)</f>
        <v>1964</v>
      </c>
    </row>
    <row r="52" spans="1:4" ht="12.75">
      <c r="A52" s="18"/>
      <c r="B52" s="52" t="s">
        <v>12</v>
      </c>
      <c r="C52" s="18"/>
      <c r="D52" s="7">
        <v>1547</v>
      </c>
    </row>
    <row r="53" spans="1:4" ht="12.75">
      <c r="A53" s="18"/>
      <c r="B53" s="51" t="s">
        <v>13</v>
      </c>
      <c r="C53" s="18"/>
      <c r="D53" s="7">
        <v>417</v>
      </c>
    </row>
    <row r="54" spans="1:4" ht="12.75">
      <c r="A54" s="27">
        <v>2985</v>
      </c>
      <c r="B54" s="20" t="s">
        <v>24</v>
      </c>
      <c r="C54" s="25"/>
      <c r="D54" s="25">
        <f>SUM(D55:D56)</f>
        <v>42</v>
      </c>
    </row>
    <row r="55" spans="1:4" ht="12.75">
      <c r="A55" s="18"/>
      <c r="B55" s="28" t="s">
        <v>12</v>
      </c>
      <c r="C55" s="18"/>
      <c r="D55" s="7">
        <v>33</v>
      </c>
    </row>
    <row r="56" spans="1:4" ht="12.75">
      <c r="A56" s="18"/>
      <c r="B56" s="50" t="s">
        <v>13</v>
      </c>
      <c r="C56" s="18"/>
      <c r="D56" s="7">
        <v>9</v>
      </c>
    </row>
    <row r="57" spans="1:4" ht="12.75">
      <c r="A57" s="10" t="s">
        <v>25</v>
      </c>
      <c r="B57" s="28"/>
      <c r="C57" s="25"/>
      <c r="D57" s="25">
        <f>D21+D24+D27+D30+D33+D36+D39+D42+D45+D48+D51+D54</f>
        <v>5974</v>
      </c>
    </row>
    <row r="58" spans="1:4" ht="13.5">
      <c r="A58" s="6"/>
      <c r="B58" s="16"/>
      <c r="C58" s="6"/>
      <c r="D58" s="10"/>
    </row>
    <row r="59" spans="1:4" ht="13.5">
      <c r="A59" s="6"/>
      <c r="B59" s="16"/>
      <c r="C59" s="6"/>
      <c r="D59" s="10"/>
    </row>
    <row r="60" spans="1:4" ht="13.5">
      <c r="A60" s="6"/>
      <c r="B60" s="16"/>
      <c r="C60" s="6"/>
      <c r="D60" s="10"/>
    </row>
    <row r="61" spans="1:4" ht="13.5">
      <c r="A61" s="6"/>
      <c r="B61" s="16"/>
      <c r="C61" s="6"/>
      <c r="D61" s="10"/>
    </row>
    <row r="62" spans="1:4" ht="12.75">
      <c r="A62" s="10" t="s">
        <v>55</v>
      </c>
      <c r="B62" s="18"/>
      <c r="C62" s="6"/>
      <c r="D62" s="10"/>
    </row>
    <row r="63" spans="1:4" ht="12.75">
      <c r="A63" s="29">
        <v>3021</v>
      </c>
      <c r="B63" s="30" t="s">
        <v>26</v>
      </c>
      <c r="C63" s="6"/>
      <c r="D63" s="10"/>
    </row>
    <row r="64" spans="1:4" ht="13.5">
      <c r="A64" s="31"/>
      <c r="B64" s="52" t="s">
        <v>12</v>
      </c>
      <c r="C64" s="6"/>
      <c r="D64" s="7">
        <v>1359</v>
      </c>
    </row>
    <row r="65" spans="1:4" ht="13.5">
      <c r="A65" s="31"/>
      <c r="B65" s="51" t="s">
        <v>13</v>
      </c>
      <c r="C65" s="6"/>
      <c r="D65" s="7">
        <v>367</v>
      </c>
    </row>
    <row r="66" spans="1:4" ht="12.75">
      <c r="A66" s="10" t="s">
        <v>27</v>
      </c>
      <c r="B66" s="32"/>
      <c r="C66" s="6"/>
      <c r="D66" s="10">
        <f>SUM(D64:D65)</f>
        <v>1726</v>
      </c>
    </row>
    <row r="67" spans="1:4" ht="12.75">
      <c r="A67" s="10"/>
      <c r="B67" s="32"/>
      <c r="C67" s="6"/>
      <c r="D67" s="10"/>
    </row>
    <row r="68" spans="1:4" ht="12.75">
      <c r="A68" s="10" t="s">
        <v>56</v>
      </c>
      <c r="B68" s="32"/>
      <c r="C68" s="6"/>
      <c r="D68" s="10"/>
    </row>
    <row r="69" spans="1:4" ht="12.75">
      <c r="A69" s="7">
        <v>3030</v>
      </c>
      <c r="B69" s="32" t="s">
        <v>28</v>
      </c>
      <c r="C69" s="6"/>
      <c r="D69" s="10"/>
    </row>
    <row r="70" spans="1:4" ht="12.75">
      <c r="A70" s="10"/>
      <c r="B70" s="53" t="s">
        <v>12</v>
      </c>
      <c r="C70" s="6"/>
      <c r="D70" s="7">
        <v>403</v>
      </c>
    </row>
    <row r="71" spans="1:4" ht="12.75">
      <c r="A71" s="10"/>
      <c r="B71" s="51" t="s">
        <v>13</v>
      </c>
      <c r="C71" s="6"/>
      <c r="D71" s="7">
        <v>108</v>
      </c>
    </row>
    <row r="72" spans="1:4" ht="12.75">
      <c r="A72" s="10" t="s">
        <v>29</v>
      </c>
      <c r="B72" s="32"/>
      <c r="C72" s="6"/>
      <c r="D72" s="10">
        <f>SUM(D70:D71)</f>
        <v>511</v>
      </c>
    </row>
    <row r="73" spans="1:4" ht="13.5">
      <c r="A73" s="6"/>
      <c r="B73" s="16"/>
      <c r="C73" s="6"/>
      <c r="D73" s="10"/>
    </row>
    <row r="74" spans="1:4" ht="13.5">
      <c r="A74" s="6" t="s">
        <v>30</v>
      </c>
      <c r="B74" s="16"/>
      <c r="C74" s="4"/>
      <c r="D74" s="46"/>
    </row>
    <row r="75" spans="1:4" ht="12">
      <c r="A75" s="34">
        <v>3309</v>
      </c>
      <c r="B75" s="35" t="s">
        <v>31</v>
      </c>
      <c r="C75" s="7"/>
      <c r="D75" s="47">
        <v>117</v>
      </c>
    </row>
    <row r="76" spans="1:4" ht="12">
      <c r="A76" s="34">
        <v>3318</v>
      </c>
      <c r="B76" s="35" t="s">
        <v>57</v>
      </c>
      <c r="C76" s="7"/>
      <c r="D76" s="38">
        <v>355</v>
      </c>
    </row>
    <row r="77" spans="1:4" ht="12.75">
      <c r="A77" s="6" t="s">
        <v>33</v>
      </c>
      <c r="B77" s="36"/>
      <c r="C77" s="37"/>
      <c r="D77" s="37">
        <f>SUM(D75:D76)</f>
        <v>472</v>
      </c>
    </row>
    <row r="78" spans="1:4" ht="12.75">
      <c r="A78" s="6"/>
      <c r="B78" s="36"/>
      <c r="C78" s="37"/>
      <c r="D78" s="37"/>
    </row>
    <row r="79" spans="1:4" ht="12.75">
      <c r="A79" s="6" t="s">
        <v>58</v>
      </c>
      <c r="B79" s="36"/>
      <c r="C79" s="37"/>
      <c r="D79" s="37"/>
    </row>
    <row r="80" spans="1:4" ht="12.75">
      <c r="A80" s="40">
        <v>6110</v>
      </c>
      <c r="B80" s="41" t="s">
        <v>35</v>
      </c>
      <c r="C80" s="6"/>
      <c r="D80" s="7">
        <v>23460</v>
      </c>
    </row>
    <row r="81" spans="1:4" ht="12.75">
      <c r="A81" s="6" t="s">
        <v>59</v>
      </c>
      <c r="B81" s="41"/>
      <c r="C81" s="6"/>
      <c r="D81" s="25">
        <f>SUM(D80)</f>
        <v>23460</v>
      </c>
    </row>
    <row r="82" spans="1:4" ht="12.75">
      <c r="A82" s="6"/>
      <c r="B82" s="36"/>
      <c r="C82" s="37"/>
      <c r="D82" s="37"/>
    </row>
    <row r="83" spans="1:4" ht="13.5">
      <c r="A83" s="33" t="s">
        <v>34</v>
      </c>
      <c r="B83" s="4"/>
      <c r="C83" s="6">
        <f>SUM(C18)</f>
        <v>32143</v>
      </c>
      <c r="D83" s="10">
        <f>D57+D66+D72+D77+D81</f>
        <v>32143</v>
      </c>
    </row>
    <row r="84" spans="1:11" ht="12.75" customHeight="1">
      <c r="A84" s="33"/>
      <c r="B84" s="56"/>
      <c r="C84" s="6"/>
      <c r="D84" s="10"/>
      <c r="E84" s="15"/>
      <c r="F84" s="15"/>
      <c r="G84" s="15"/>
      <c r="H84" s="15"/>
      <c r="I84" s="15"/>
      <c r="J84" s="15"/>
      <c r="K84" s="15"/>
    </row>
    <row r="85" spans="1:11" ht="12.75" customHeight="1">
      <c r="A85" s="33" t="s">
        <v>60</v>
      </c>
      <c r="B85" s="56"/>
      <c r="C85" s="6"/>
      <c r="D85" s="10"/>
      <c r="E85" s="15"/>
      <c r="F85" s="15"/>
      <c r="G85" s="15"/>
      <c r="H85" s="15"/>
      <c r="I85" s="15"/>
      <c r="J85" s="15"/>
      <c r="K85" s="15"/>
    </row>
    <row r="86" spans="1:11" ht="12.75" customHeight="1">
      <c r="A86" s="33"/>
      <c r="B86" s="56"/>
      <c r="C86" s="6"/>
      <c r="D86" s="10"/>
      <c r="E86" s="15"/>
      <c r="F86" s="15"/>
      <c r="G86" s="15"/>
      <c r="H86" s="15"/>
      <c r="I86" s="15"/>
      <c r="J86" s="15"/>
      <c r="K86" s="15"/>
    </row>
    <row r="87" spans="1:11" ht="12.75" customHeight="1">
      <c r="A87" s="57" t="s">
        <v>6</v>
      </c>
      <c r="B87" s="58"/>
      <c r="C87" s="6"/>
      <c r="D87" s="10"/>
      <c r="E87" s="15"/>
      <c r="F87" s="15"/>
      <c r="G87" s="15"/>
      <c r="H87" s="15"/>
      <c r="I87" s="15"/>
      <c r="J87" s="15"/>
      <c r="K87" s="15"/>
    </row>
    <row r="88" spans="1:11" ht="12.75" customHeight="1">
      <c r="A88" s="40">
        <v>1215</v>
      </c>
      <c r="B88" s="59" t="s">
        <v>61</v>
      </c>
      <c r="C88" s="18">
        <v>1742456</v>
      </c>
      <c r="D88" s="10"/>
      <c r="E88" s="15"/>
      <c r="F88" s="15"/>
      <c r="G88" s="15"/>
      <c r="H88" s="15"/>
      <c r="I88" s="15"/>
      <c r="J88" s="15"/>
      <c r="K88" s="15"/>
    </row>
    <row r="89" spans="1:11" ht="12.75" customHeight="1">
      <c r="A89" s="40">
        <v>1221</v>
      </c>
      <c r="B89" s="59" t="s">
        <v>62</v>
      </c>
      <c r="C89" s="18">
        <v>941348</v>
      </c>
      <c r="D89" s="10"/>
      <c r="E89" s="15"/>
      <c r="F89" s="15"/>
      <c r="G89" s="15"/>
      <c r="H89" s="15"/>
      <c r="I89" s="15"/>
      <c r="J89" s="15"/>
      <c r="K89" s="15"/>
    </row>
    <row r="90" spans="1:11" ht="12.75" customHeight="1">
      <c r="A90" s="60">
        <v>1292</v>
      </c>
      <c r="B90" s="61" t="s">
        <v>63</v>
      </c>
      <c r="C90" s="7">
        <v>122605</v>
      </c>
      <c r="D90" s="10"/>
      <c r="E90" s="15"/>
      <c r="F90" s="15"/>
      <c r="G90" s="15"/>
      <c r="H90" s="15"/>
      <c r="I90" s="15"/>
      <c r="J90" s="15"/>
      <c r="K90" s="15"/>
    </row>
    <row r="91" spans="1:11" ht="12.75" customHeight="1">
      <c r="A91" s="60">
        <v>1294</v>
      </c>
      <c r="B91" s="61" t="s">
        <v>64</v>
      </c>
      <c r="C91" s="7">
        <v>40845</v>
      </c>
      <c r="D91" s="10"/>
      <c r="E91" s="15"/>
      <c r="F91" s="15"/>
      <c r="G91" s="15"/>
      <c r="H91" s="15"/>
      <c r="I91" s="15"/>
      <c r="J91" s="15"/>
      <c r="K91" s="15"/>
    </row>
    <row r="92" spans="1:11" ht="12.75" customHeight="1">
      <c r="A92" s="40">
        <v>1350</v>
      </c>
      <c r="B92" s="59" t="s">
        <v>65</v>
      </c>
      <c r="C92" s="18">
        <v>52190</v>
      </c>
      <c r="D92" s="10"/>
      <c r="E92" s="15"/>
      <c r="F92" s="15"/>
      <c r="G92" s="15"/>
      <c r="H92" s="15"/>
      <c r="I92" s="15"/>
      <c r="J92" s="15"/>
      <c r="K92" s="15"/>
    </row>
    <row r="93" spans="1:11" ht="12.75" customHeight="1">
      <c r="A93" s="40">
        <v>1450</v>
      </c>
      <c r="B93" s="59" t="s">
        <v>66</v>
      </c>
      <c r="C93" s="18">
        <v>32020</v>
      </c>
      <c r="D93" s="10"/>
      <c r="E93" s="15"/>
      <c r="F93" s="15"/>
      <c r="G93" s="15"/>
      <c r="H93" s="15"/>
      <c r="I93" s="15"/>
      <c r="J93" s="15"/>
      <c r="K93" s="15"/>
    </row>
    <row r="94" spans="1:11" ht="12.75" customHeight="1">
      <c r="A94" s="57" t="s">
        <v>10</v>
      </c>
      <c r="B94" s="59"/>
      <c r="C94" s="6">
        <f>SUM(C88:C93)</f>
        <v>2931464</v>
      </c>
      <c r="D94" s="10"/>
      <c r="E94" s="15"/>
      <c r="F94" s="15"/>
      <c r="G94" s="15"/>
      <c r="H94" s="15"/>
      <c r="I94" s="15"/>
      <c r="J94" s="15"/>
      <c r="K94" s="15"/>
    </row>
    <row r="95" spans="1:11" ht="12.75" customHeight="1">
      <c r="A95" s="62"/>
      <c r="B95" s="63"/>
      <c r="C95" s="6"/>
      <c r="D95" s="10"/>
      <c r="E95" s="15"/>
      <c r="F95" s="15"/>
      <c r="G95" s="15"/>
      <c r="H95" s="15"/>
      <c r="I95" s="15"/>
      <c r="J95" s="15"/>
      <c r="K95" s="15"/>
    </row>
    <row r="96" spans="1:11" ht="12.75" customHeight="1">
      <c r="A96" s="64" t="s">
        <v>67</v>
      </c>
      <c r="B96" s="65"/>
      <c r="C96" s="42"/>
      <c r="D96" s="45"/>
      <c r="E96" s="15"/>
      <c r="F96" s="15"/>
      <c r="G96" s="15"/>
      <c r="H96" s="15"/>
      <c r="I96" s="15"/>
      <c r="J96" s="15"/>
      <c r="K96" s="15"/>
    </row>
    <row r="97" spans="1:11" ht="12.75" customHeight="1">
      <c r="A97" s="66">
        <v>1808</v>
      </c>
      <c r="B97" s="67" t="s">
        <v>68</v>
      </c>
      <c r="C97" s="68"/>
      <c r="D97" s="42">
        <v>12909</v>
      </c>
      <c r="E97" s="15"/>
      <c r="F97" s="15"/>
      <c r="G97" s="15"/>
      <c r="H97" s="15"/>
      <c r="I97" s="15"/>
      <c r="J97" s="15"/>
      <c r="K97" s="15"/>
    </row>
    <row r="98" spans="1:11" ht="12.75" customHeight="1">
      <c r="A98" s="66">
        <v>1843</v>
      </c>
      <c r="B98" s="69" t="s">
        <v>69</v>
      </c>
      <c r="C98" s="68"/>
      <c r="D98" s="42">
        <v>46251</v>
      </c>
      <c r="E98" s="15"/>
      <c r="F98" s="15"/>
      <c r="G98" s="15"/>
      <c r="H98" s="15"/>
      <c r="I98" s="15"/>
      <c r="J98" s="15"/>
      <c r="K98" s="15"/>
    </row>
    <row r="99" spans="1:11" ht="12.75" customHeight="1">
      <c r="A99" s="70" t="s">
        <v>70</v>
      </c>
      <c r="B99" s="71"/>
      <c r="C99" s="42"/>
      <c r="D99" s="72">
        <f>SUM(D97:D98)</f>
        <v>59160</v>
      </c>
      <c r="E99" s="15"/>
      <c r="F99" s="15"/>
      <c r="G99" s="15"/>
      <c r="H99" s="15"/>
      <c r="I99" s="15"/>
      <c r="J99" s="15"/>
      <c r="K99" s="15"/>
    </row>
    <row r="100" spans="1:11" ht="12.75" customHeight="1">
      <c r="A100" s="70"/>
      <c r="B100" s="65"/>
      <c r="C100" s="42"/>
      <c r="D100" s="45"/>
      <c r="E100" s="15"/>
      <c r="F100" s="15"/>
      <c r="G100" s="15"/>
      <c r="H100" s="15"/>
      <c r="I100" s="15"/>
      <c r="J100" s="15"/>
      <c r="K100" s="15"/>
    </row>
    <row r="101" spans="1:11" ht="12.75" customHeight="1">
      <c r="A101" s="73" t="s">
        <v>71</v>
      </c>
      <c r="B101" s="74"/>
      <c r="C101" s="42"/>
      <c r="D101" s="45"/>
      <c r="E101" s="15"/>
      <c r="F101" s="15"/>
      <c r="G101" s="15"/>
      <c r="H101" s="15"/>
      <c r="I101" s="15"/>
      <c r="J101" s="15"/>
      <c r="K101" s="15"/>
    </row>
    <row r="102" spans="1:11" ht="12.75" customHeight="1">
      <c r="A102" s="64"/>
      <c r="B102" s="75" t="s">
        <v>12</v>
      </c>
      <c r="C102" s="42"/>
      <c r="D102" s="42">
        <v>4625</v>
      </c>
      <c r="E102" s="15"/>
      <c r="F102" s="15"/>
      <c r="G102" s="15"/>
      <c r="H102" s="15"/>
      <c r="I102" s="15"/>
      <c r="J102" s="15"/>
      <c r="K102" s="15"/>
    </row>
    <row r="103" spans="1:11" ht="12.75" customHeight="1">
      <c r="A103" s="64"/>
      <c r="B103" s="76" t="s">
        <v>72</v>
      </c>
      <c r="C103" s="42"/>
      <c r="D103" s="42">
        <v>1322</v>
      </c>
      <c r="E103" s="15"/>
      <c r="F103" s="15"/>
      <c r="G103" s="15"/>
      <c r="H103" s="15"/>
      <c r="I103" s="15"/>
      <c r="J103" s="15"/>
      <c r="K103" s="15"/>
    </row>
    <row r="104" spans="1:11" ht="12.75" customHeight="1">
      <c r="A104" s="64"/>
      <c r="B104" s="76" t="s">
        <v>73</v>
      </c>
      <c r="C104" s="42"/>
      <c r="D104" s="42">
        <v>24149</v>
      </c>
      <c r="E104" s="15"/>
      <c r="F104" s="15"/>
      <c r="G104" s="15"/>
      <c r="H104" s="15"/>
      <c r="I104" s="15"/>
      <c r="J104" s="15"/>
      <c r="K104" s="15"/>
    </row>
    <row r="105" spans="1:11" ht="12.75" customHeight="1">
      <c r="A105" s="70"/>
      <c r="B105" s="77" t="s">
        <v>74</v>
      </c>
      <c r="C105" s="42"/>
      <c r="D105" s="42">
        <v>1924</v>
      </c>
      <c r="E105" s="15"/>
      <c r="F105" s="15"/>
      <c r="G105" s="15"/>
      <c r="H105" s="15"/>
      <c r="I105" s="15"/>
      <c r="J105" s="15"/>
      <c r="K105" s="15"/>
    </row>
    <row r="106" spans="1:11" ht="12.75" customHeight="1">
      <c r="A106" s="64" t="s">
        <v>25</v>
      </c>
      <c r="B106" s="78"/>
      <c r="C106" s="42"/>
      <c r="D106" s="45">
        <f>SUM(D102:D105)</f>
        <v>32020</v>
      </c>
      <c r="E106" s="15"/>
      <c r="F106" s="15"/>
      <c r="G106" s="15"/>
      <c r="H106" s="15"/>
      <c r="I106" s="15"/>
      <c r="J106" s="15"/>
      <c r="K106" s="15"/>
    </row>
    <row r="107" spans="1:11" ht="12.75" customHeight="1">
      <c r="A107" s="64"/>
      <c r="B107" s="63"/>
      <c r="C107" s="42"/>
      <c r="D107" s="45"/>
      <c r="E107" s="15"/>
      <c r="F107" s="15"/>
      <c r="G107" s="15"/>
      <c r="H107" s="15"/>
      <c r="I107" s="15"/>
      <c r="J107" s="15"/>
      <c r="K107" s="15"/>
    </row>
    <row r="108" spans="1:11" ht="12.75" customHeight="1">
      <c r="A108" s="79" t="s">
        <v>75</v>
      </c>
      <c r="B108" s="80"/>
      <c r="C108" s="42"/>
      <c r="D108" s="45"/>
      <c r="E108" s="15"/>
      <c r="F108" s="15"/>
      <c r="G108" s="15"/>
      <c r="H108" s="15"/>
      <c r="I108" s="15"/>
      <c r="J108" s="15"/>
      <c r="K108" s="15"/>
    </row>
    <row r="109" spans="1:11" ht="12.75" customHeight="1">
      <c r="A109" s="40"/>
      <c r="B109" s="58" t="s">
        <v>12</v>
      </c>
      <c r="C109" s="42"/>
      <c r="D109" s="42">
        <v>55110</v>
      </c>
      <c r="E109" s="15"/>
      <c r="F109" s="15"/>
      <c r="G109" s="15"/>
      <c r="H109" s="15"/>
      <c r="I109" s="15"/>
      <c r="J109" s="15"/>
      <c r="K109" s="15"/>
    </row>
    <row r="110" spans="1:11" ht="12.75" customHeight="1">
      <c r="A110" s="40"/>
      <c r="B110" s="58" t="s">
        <v>76</v>
      </c>
      <c r="C110" s="42"/>
      <c r="D110" s="42">
        <v>26570</v>
      </c>
      <c r="E110" s="15"/>
      <c r="F110" s="15"/>
      <c r="G110" s="15"/>
      <c r="H110" s="15"/>
      <c r="I110" s="15"/>
      <c r="J110" s="15"/>
      <c r="K110" s="15"/>
    </row>
    <row r="111" spans="1:11" ht="12.75" customHeight="1">
      <c r="A111" s="40"/>
      <c r="B111" s="58" t="s">
        <v>73</v>
      </c>
      <c r="C111" s="42"/>
      <c r="D111" s="42">
        <v>40925</v>
      </c>
      <c r="E111" s="15"/>
      <c r="F111" s="15"/>
      <c r="G111" s="15"/>
      <c r="H111" s="15"/>
      <c r="I111" s="15"/>
      <c r="J111" s="15"/>
      <c r="K111" s="15"/>
    </row>
    <row r="112" spans="1:11" ht="12.75" customHeight="1">
      <c r="A112" s="40"/>
      <c r="B112" s="58" t="s">
        <v>74</v>
      </c>
      <c r="C112" s="42"/>
      <c r="D112" s="42">
        <v>26167</v>
      </c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81"/>
      <c r="B113" s="42" t="s">
        <v>77</v>
      </c>
      <c r="C113" s="42"/>
      <c r="D113" s="42">
        <v>14678</v>
      </c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79" t="s">
        <v>78</v>
      </c>
      <c r="B114" s="80"/>
      <c r="C114" s="42"/>
      <c r="D114" s="45">
        <f>SUM(D109:D113)</f>
        <v>163450</v>
      </c>
      <c r="E114" s="15"/>
      <c r="F114" s="15"/>
      <c r="G114" s="15"/>
      <c r="H114" s="15"/>
      <c r="I114" s="15"/>
      <c r="J114" s="15"/>
      <c r="K114" s="15"/>
    </row>
    <row r="115" spans="1:11" ht="12.75" customHeight="1">
      <c r="A115" s="79"/>
      <c r="B115" s="80"/>
      <c r="C115" s="42"/>
      <c r="D115" s="45"/>
      <c r="E115" s="15"/>
      <c r="F115" s="15"/>
      <c r="G115" s="15"/>
      <c r="H115" s="15"/>
      <c r="I115" s="15"/>
      <c r="J115" s="15"/>
      <c r="K115" s="15"/>
    </row>
    <row r="116" spans="1:11" ht="12.75" customHeight="1">
      <c r="A116" s="82" t="s">
        <v>79</v>
      </c>
      <c r="B116" s="83"/>
      <c r="C116" s="42"/>
      <c r="D116" s="45"/>
      <c r="E116" s="15"/>
      <c r="F116" s="15"/>
      <c r="G116" s="15"/>
      <c r="H116" s="15"/>
      <c r="I116" s="15"/>
      <c r="J116" s="15"/>
      <c r="K116" s="15"/>
    </row>
    <row r="117" spans="1:11" ht="12.75" customHeight="1">
      <c r="A117" s="44"/>
      <c r="B117" s="66" t="s">
        <v>12</v>
      </c>
      <c r="C117" s="42"/>
      <c r="D117" s="42">
        <v>12720</v>
      </c>
      <c r="E117" s="15"/>
      <c r="F117" s="15"/>
      <c r="G117" s="15"/>
      <c r="H117" s="15"/>
      <c r="I117" s="15"/>
      <c r="J117" s="15"/>
      <c r="K117" s="15"/>
    </row>
    <row r="118" spans="1:11" ht="12.75" customHeight="1">
      <c r="A118" s="44"/>
      <c r="B118" s="84" t="s">
        <v>80</v>
      </c>
      <c r="C118" s="42"/>
      <c r="D118" s="42">
        <v>5479</v>
      </c>
      <c r="E118" s="15"/>
      <c r="F118" s="15"/>
      <c r="G118" s="15"/>
      <c r="H118" s="15"/>
      <c r="I118" s="15"/>
      <c r="J118" s="15"/>
      <c r="K118" s="15"/>
    </row>
    <row r="119" spans="1:11" ht="12.75" customHeight="1">
      <c r="A119" s="44"/>
      <c r="B119" s="66" t="s">
        <v>73</v>
      </c>
      <c r="C119" s="42"/>
      <c r="D119" s="42">
        <v>21991</v>
      </c>
      <c r="E119" s="15"/>
      <c r="F119" s="15"/>
      <c r="G119" s="15"/>
      <c r="H119" s="15"/>
      <c r="I119" s="15"/>
      <c r="J119" s="15"/>
      <c r="K119" s="15"/>
    </row>
    <row r="120" spans="1:11" ht="12.75" customHeight="1">
      <c r="A120" s="85"/>
      <c r="B120" s="86" t="s">
        <v>81</v>
      </c>
      <c r="C120" s="42"/>
      <c r="D120" s="42">
        <v>12000</v>
      </c>
      <c r="E120" s="15"/>
      <c r="F120" s="15"/>
      <c r="G120" s="15"/>
      <c r="H120" s="15"/>
      <c r="I120" s="15"/>
      <c r="J120" s="15"/>
      <c r="K120" s="15"/>
    </row>
    <row r="121" spans="1:11" ht="12.75" customHeight="1">
      <c r="A121" s="79" t="s">
        <v>82</v>
      </c>
      <c r="B121" s="80"/>
      <c r="C121" s="42"/>
      <c r="D121" s="45">
        <f>SUM(D117:D120)</f>
        <v>52190</v>
      </c>
      <c r="E121" s="15"/>
      <c r="F121" s="15"/>
      <c r="G121" s="15"/>
      <c r="H121" s="15"/>
      <c r="I121" s="15"/>
      <c r="J121" s="15"/>
      <c r="K121" s="15"/>
    </row>
    <row r="122" spans="1:11" ht="12.75" customHeight="1">
      <c r="A122" s="79"/>
      <c r="B122" s="80"/>
      <c r="C122" s="42"/>
      <c r="D122" s="45"/>
      <c r="E122" s="15"/>
      <c r="F122" s="15"/>
      <c r="G122" s="15"/>
      <c r="H122" s="15"/>
      <c r="I122" s="15"/>
      <c r="J122" s="15"/>
      <c r="K122" s="15"/>
    </row>
    <row r="123" spans="1:11" ht="12.75" customHeight="1">
      <c r="A123" s="57" t="s">
        <v>83</v>
      </c>
      <c r="B123" s="87"/>
      <c r="C123" s="45"/>
      <c r="D123" s="45"/>
      <c r="E123" s="15"/>
      <c r="F123" s="15"/>
      <c r="G123" s="15"/>
      <c r="H123" s="15"/>
      <c r="I123" s="15"/>
      <c r="J123" s="15"/>
      <c r="K123" s="15"/>
    </row>
    <row r="124" spans="1:11" ht="12.75" customHeight="1">
      <c r="A124" s="44"/>
      <c r="B124" s="58" t="s">
        <v>12</v>
      </c>
      <c r="C124" s="45"/>
      <c r="D124" s="42">
        <v>3652</v>
      </c>
      <c r="E124" s="15"/>
      <c r="F124" s="15"/>
      <c r="G124" s="15"/>
      <c r="H124" s="15"/>
      <c r="I124" s="15"/>
      <c r="J124" s="15"/>
      <c r="K124" s="15"/>
    </row>
    <row r="125" spans="1:11" ht="12.75" customHeight="1">
      <c r="A125" s="44"/>
      <c r="B125" s="84" t="s">
        <v>80</v>
      </c>
      <c r="C125" s="45"/>
      <c r="D125" s="42">
        <v>3133</v>
      </c>
      <c r="E125" s="15"/>
      <c r="F125" s="15"/>
      <c r="G125" s="15"/>
      <c r="H125" s="15"/>
      <c r="I125" s="15"/>
      <c r="J125" s="15"/>
      <c r="K125" s="15"/>
    </row>
    <row r="126" spans="1:11" ht="12.75" customHeight="1">
      <c r="A126" s="44"/>
      <c r="B126" s="58" t="s">
        <v>73</v>
      </c>
      <c r="C126" s="45"/>
      <c r="D126" s="42">
        <v>106171</v>
      </c>
      <c r="E126" s="15"/>
      <c r="F126" s="15"/>
      <c r="G126" s="15"/>
      <c r="H126" s="15"/>
      <c r="I126" s="15"/>
      <c r="J126" s="15"/>
      <c r="K126" s="15"/>
    </row>
    <row r="127" spans="1:11" ht="12.75" customHeight="1">
      <c r="A127" s="44"/>
      <c r="B127" s="58" t="s">
        <v>84</v>
      </c>
      <c r="C127" s="45"/>
      <c r="D127" s="42">
        <v>37289</v>
      </c>
      <c r="E127" s="15"/>
      <c r="F127" s="15"/>
      <c r="G127" s="15"/>
      <c r="H127" s="15"/>
      <c r="I127" s="15"/>
      <c r="J127" s="15"/>
      <c r="K127" s="15"/>
    </row>
    <row r="128" spans="1:11" ht="12.75" customHeight="1">
      <c r="A128" s="44"/>
      <c r="B128" s="58" t="s">
        <v>85</v>
      </c>
      <c r="C128" s="45"/>
      <c r="D128" s="42">
        <v>2050</v>
      </c>
      <c r="E128" s="15"/>
      <c r="F128" s="15"/>
      <c r="G128" s="15"/>
      <c r="H128" s="15"/>
      <c r="I128" s="15"/>
      <c r="J128" s="15"/>
      <c r="K128" s="15"/>
    </row>
    <row r="129" spans="1:11" ht="12.75" customHeight="1">
      <c r="A129" s="44"/>
      <c r="B129" s="58" t="s">
        <v>74</v>
      </c>
      <c r="C129" s="45"/>
      <c r="D129" s="42">
        <v>8027</v>
      </c>
      <c r="E129" s="15"/>
      <c r="F129" s="15"/>
      <c r="G129" s="15"/>
      <c r="H129" s="15"/>
      <c r="I129" s="15"/>
      <c r="J129" s="15"/>
      <c r="K129" s="15"/>
    </row>
    <row r="130" spans="1:11" ht="12.75" customHeight="1">
      <c r="A130" s="44"/>
      <c r="B130" s="58" t="s">
        <v>86</v>
      </c>
      <c r="C130" s="45"/>
      <c r="D130" s="42">
        <v>27027</v>
      </c>
      <c r="E130" s="15"/>
      <c r="F130" s="15"/>
      <c r="G130" s="15"/>
      <c r="H130" s="15"/>
      <c r="I130" s="15"/>
      <c r="J130" s="15"/>
      <c r="K130" s="15"/>
    </row>
    <row r="131" spans="1:11" ht="12.75" customHeight="1">
      <c r="A131" s="57" t="s">
        <v>87</v>
      </c>
      <c r="B131" s="58"/>
      <c r="C131" s="45"/>
      <c r="D131" s="72">
        <f>SUM(D124:D130)</f>
        <v>187349</v>
      </c>
      <c r="E131" s="15"/>
      <c r="F131" s="15"/>
      <c r="G131" s="15"/>
      <c r="H131" s="15"/>
      <c r="I131" s="15"/>
      <c r="J131" s="15"/>
      <c r="K131" s="15"/>
    </row>
    <row r="132" spans="1:11" ht="12.75" customHeight="1">
      <c r="A132" s="62"/>
      <c r="B132" s="58"/>
      <c r="C132" s="45"/>
      <c r="D132" s="45"/>
      <c r="E132" s="15"/>
      <c r="F132" s="15"/>
      <c r="G132" s="15"/>
      <c r="H132" s="15"/>
      <c r="I132" s="15"/>
      <c r="J132" s="15"/>
      <c r="K132" s="15"/>
    </row>
    <row r="133" spans="1:11" ht="12.75" customHeight="1">
      <c r="A133" s="57" t="s">
        <v>88</v>
      </c>
      <c r="B133" s="58"/>
      <c r="C133" s="45"/>
      <c r="D133" s="45"/>
      <c r="E133" s="15"/>
      <c r="F133" s="15"/>
      <c r="G133" s="15"/>
      <c r="H133" s="15"/>
      <c r="I133" s="15"/>
      <c r="J133" s="15"/>
      <c r="K133" s="15"/>
    </row>
    <row r="134" spans="1:11" ht="12.75" customHeight="1">
      <c r="A134" s="62"/>
      <c r="B134" s="42" t="s">
        <v>86</v>
      </c>
      <c r="C134" s="45"/>
      <c r="D134" s="42">
        <v>140800</v>
      </c>
      <c r="E134" s="15"/>
      <c r="F134" s="15"/>
      <c r="G134" s="15"/>
      <c r="H134" s="15"/>
      <c r="I134" s="15"/>
      <c r="J134" s="15"/>
      <c r="K134" s="15"/>
    </row>
    <row r="135" spans="1:11" ht="12.75" customHeight="1">
      <c r="A135" s="57" t="s">
        <v>89</v>
      </c>
      <c r="B135" s="58"/>
      <c r="C135" s="45"/>
      <c r="D135" s="72">
        <f>SUM(D134)</f>
        <v>140800</v>
      </c>
      <c r="E135" s="15"/>
      <c r="F135" s="15"/>
      <c r="G135" s="15"/>
      <c r="H135" s="15"/>
      <c r="I135" s="15"/>
      <c r="J135" s="15"/>
      <c r="K135" s="15"/>
    </row>
    <row r="136" spans="1:11" ht="12.75" customHeight="1">
      <c r="A136" s="62"/>
      <c r="B136" s="42"/>
      <c r="C136" s="45"/>
      <c r="D136" s="45"/>
      <c r="E136" s="15"/>
      <c r="F136" s="15"/>
      <c r="G136" s="15"/>
      <c r="H136" s="15"/>
      <c r="I136" s="15"/>
      <c r="J136" s="15"/>
      <c r="K136" s="15"/>
    </row>
    <row r="137" spans="1:11" ht="12.75" customHeight="1">
      <c r="A137" s="57" t="s">
        <v>90</v>
      </c>
      <c r="B137" s="58"/>
      <c r="C137" s="45"/>
      <c r="D137" s="45"/>
      <c r="E137" s="15"/>
      <c r="F137" s="15"/>
      <c r="G137" s="15"/>
      <c r="H137" s="15"/>
      <c r="I137" s="15"/>
      <c r="J137" s="15"/>
      <c r="K137" s="15"/>
    </row>
    <row r="138" spans="1:11" ht="12.75" customHeight="1">
      <c r="A138" s="57"/>
      <c r="B138" s="58" t="s">
        <v>73</v>
      </c>
      <c r="C138" s="45"/>
      <c r="D138" s="42">
        <v>12057</v>
      </c>
      <c r="E138" s="15"/>
      <c r="F138" s="15"/>
      <c r="G138" s="15"/>
      <c r="H138" s="15"/>
      <c r="I138" s="15"/>
      <c r="J138" s="15"/>
      <c r="K138" s="15"/>
    </row>
    <row r="139" spans="1:11" ht="12.75" customHeight="1">
      <c r="A139" s="57"/>
      <c r="B139" s="58" t="s">
        <v>77</v>
      </c>
      <c r="C139" s="45"/>
      <c r="D139" s="42">
        <v>278055</v>
      </c>
      <c r="E139" s="15"/>
      <c r="F139" s="15"/>
      <c r="G139" s="15"/>
      <c r="H139" s="15"/>
      <c r="I139" s="15"/>
      <c r="J139" s="15"/>
      <c r="K139" s="15"/>
    </row>
    <row r="140" spans="1:11" ht="12.75" customHeight="1">
      <c r="A140" s="57"/>
      <c r="B140" s="58" t="s">
        <v>86</v>
      </c>
      <c r="C140" s="45"/>
      <c r="D140" s="42">
        <v>16175</v>
      </c>
      <c r="E140" s="15"/>
      <c r="F140" s="15"/>
      <c r="G140" s="15"/>
      <c r="H140" s="15"/>
      <c r="I140" s="15"/>
      <c r="J140" s="15"/>
      <c r="K140" s="15"/>
    </row>
    <row r="141" spans="1:11" ht="12.75" customHeight="1">
      <c r="A141" s="57" t="s">
        <v>91</v>
      </c>
      <c r="B141" s="58"/>
      <c r="C141" s="45"/>
      <c r="D141" s="72">
        <f>SUM(D138:D140)</f>
        <v>306287</v>
      </c>
      <c r="E141" s="15"/>
      <c r="F141" s="15"/>
      <c r="G141" s="15"/>
      <c r="H141" s="15"/>
      <c r="I141" s="15"/>
      <c r="J141" s="15"/>
      <c r="K141" s="15"/>
    </row>
    <row r="142" spans="1:11" ht="12.75" customHeight="1">
      <c r="A142" s="62"/>
      <c r="B142" s="58"/>
      <c r="C142" s="45"/>
      <c r="D142" s="45"/>
      <c r="E142" s="15"/>
      <c r="F142" s="15"/>
      <c r="G142" s="15"/>
      <c r="H142" s="15"/>
      <c r="I142" s="15"/>
      <c r="J142" s="15"/>
      <c r="K142" s="15"/>
    </row>
    <row r="143" spans="1:11" ht="12.75" customHeight="1">
      <c r="A143" s="57" t="s">
        <v>92</v>
      </c>
      <c r="B143" s="58"/>
      <c r="C143" s="45"/>
      <c r="D143" s="45"/>
      <c r="E143" s="15"/>
      <c r="F143" s="15"/>
      <c r="G143" s="15"/>
      <c r="H143" s="15"/>
      <c r="I143" s="15"/>
      <c r="J143" s="15"/>
      <c r="K143" s="15"/>
    </row>
    <row r="144" spans="1:11" ht="12.75" customHeight="1">
      <c r="A144" s="57"/>
      <c r="B144" s="58" t="s">
        <v>73</v>
      </c>
      <c r="C144" s="45"/>
      <c r="D144" s="42">
        <v>698</v>
      </c>
      <c r="E144" s="15"/>
      <c r="F144" s="15"/>
      <c r="G144" s="15"/>
      <c r="H144" s="15"/>
      <c r="I144" s="15"/>
      <c r="J144" s="15"/>
      <c r="K144" s="15"/>
    </row>
    <row r="145" spans="1:11" ht="12.75" customHeight="1">
      <c r="A145" s="57"/>
      <c r="B145" s="58" t="s">
        <v>74</v>
      </c>
      <c r="C145" s="45"/>
      <c r="D145" s="42">
        <v>474810</v>
      </c>
      <c r="E145" s="15"/>
      <c r="F145" s="15"/>
      <c r="G145" s="15"/>
      <c r="H145" s="15"/>
      <c r="I145" s="15"/>
      <c r="J145" s="15"/>
      <c r="K145" s="15"/>
    </row>
    <row r="146" spans="1:11" ht="12.75" customHeight="1">
      <c r="A146" s="57" t="s">
        <v>93</v>
      </c>
      <c r="B146" s="58"/>
      <c r="C146" s="45"/>
      <c r="D146" s="72">
        <f>SUM(D144:D145)</f>
        <v>475508</v>
      </c>
      <c r="E146" s="15"/>
      <c r="F146" s="15"/>
      <c r="G146" s="15"/>
      <c r="H146" s="15"/>
      <c r="I146" s="15"/>
      <c r="J146" s="15"/>
      <c r="K146" s="15"/>
    </row>
    <row r="147" spans="1:11" ht="12.75" customHeight="1">
      <c r="A147" s="62"/>
      <c r="B147" s="58"/>
      <c r="C147" s="45"/>
      <c r="D147" s="45"/>
      <c r="E147" s="15"/>
      <c r="F147" s="15"/>
      <c r="G147" s="15"/>
      <c r="H147" s="15"/>
      <c r="I147" s="15"/>
      <c r="J147" s="15"/>
      <c r="K147" s="15"/>
    </row>
    <row r="148" spans="1:11" ht="12.75" customHeight="1">
      <c r="A148" s="57" t="s">
        <v>94</v>
      </c>
      <c r="B148" s="58"/>
      <c r="C148" s="45"/>
      <c r="D148" s="45"/>
      <c r="E148" s="15"/>
      <c r="F148" s="15"/>
      <c r="G148" s="15"/>
      <c r="H148" s="15"/>
      <c r="I148" s="15"/>
      <c r="J148" s="15"/>
      <c r="K148" s="15"/>
    </row>
    <row r="149" spans="1:11" ht="12.75" customHeight="1">
      <c r="A149" s="88">
        <v>6010</v>
      </c>
      <c r="B149" s="66" t="s">
        <v>35</v>
      </c>
      <c r="C149" s="68"/>
      <c r="D149" s="42">
        <v>1514700</v>
      </c>
      <c r="E149" s="15"/>
      <c r="F149" s="15"/>
      <c r="G149" s="15"/>
      <c r="H149" s="15"/>
      <c r="I149" s="15"/>
      <c r="J149" s="15"/>
      <c r="K149" s="15"/>
    </row>
    <row r="150" spans="1:11" ht="12.75" customHeight="1">
      <c r="A150" s="57" t="s">
        <v>51</v>
      </c>
      <c r="B150" s="58"/>
      <c r="C150" s="45"/>
      <c r="D150" s="72">
        <f>SUM(D149)</f>
        <v>1514700</v>
      </c>
      <c r="E150" s="15"/>
      <c r="F150" s="15"/>
      <c r="G150" s="15"/>
      <c r="H150" s="15"/>
      <c r="I150" s="15"/>
      <c r="J150" s="15"/>
      <c r="K150" s="15"/>
    </row>
    <row r="151" spans="1:11" ht="12.75" customHeight="1">
      <c r="A151" s="62"/>
      <c r="B151" s="58"/>
      <c r="C151" s="45"/>
      <c r="D151" s="45"/>
      <c r="E151" s="15"/>
      <c r="F151" s="15"/>
      <c r="G151" s="15"/>
      <c r="H151" s="15"/>
      <c r="I151" s="15"/>
      <c r="J151" s="15"/>
      <c r="K151" s="15"/>
    </row>
    <row r="152" spans="1:11" ht="12.75" customHeight="1">
      <c r="A152" s="33" t="s">
        <v>95</v>
      </c>
      <c r="B152" s="58"/>
      <c r="C152" s="45">
        <f>SUM(C94)</f>
        <v>2931464</v>
      </c>
      <c r="D152" s="45">
        <f>SUM(D150+D146+D141+D135+D131+D121+D114+D106+D99)</f>
        <v>2931464</v>
      </c>
      <c r="E152" s="15"/>
      <c r="F152" s="15"/>
      <c r="G152" s="15"/>
      <c r="H152" s="15"/>
      <c r="I152" s="15"/>
      <c r="J152" s="15"/>
      <c r="K152" s="15"/>
    </row>
    <row r="153" spans="1:11" ht="12.75" customHeight="1">
      <c r="A153" s="33"/>
      <c r="B153" s="58"/>
      <c r="C153" s="45"/>
      <c r="D153" s="45"/>
      <c r="E153" s="15"/>
      <c r="F153" s="15"/>
      <c r="G153" s="15"/>
      <c r="H153" s="15"/>
      <c r="I153" s="15"/>
      <c r="J153" s="15"/>
      <c r="K153" s="15"/>
    </row>
    <row r="154" spans="1:11" ht="12.75" customHeight="1">
      <c r="A154" s="33" t="s">
        <v>96</v>
      </c>
      <c r="B154" s="58"/>
      <c r="C154" s="45"/>
      <c r="D154" s="45"/>
      <c r="E154" s="15"/>
      <c r="F154" s="15"/>
      <c r="G154" s="15"/>
      <c r="H154" s="15"/>
      <c r="I154" s="15"/>
      <c r="J154" s="15"/>
      <c r="K154" s="15"/>
    </row>
    <row r="155" spans="1:11" ht="12.75" customHeight="1">
      <c r="A155" s="33"/>
      <c r="B155" s="58"/>
      <c r="C155" s="45"/>
      <c r="D155" s="45"/>
      <c r="E155" s="15"/>
      <c r="F155" s="15"/>
      <c r="G155" s="15"/>
      <c r="H155" s="15"/>
      <c r="I155" s="15"/>
      <c r="J155" s="15"/>
      <c r="K155" s="15"/>
    </row>
    <row r="156" spans="1:11" ht="12.75" customHeight="1">
      <c r="A156" s="57" t="s">
        <v>97</v>
      </c>
      <c r="B156" s="58"/>
      <c r="C156" s="45"/>
      <c r="D156" s="45"/>
      <c r="E156" s="15"/>
      <c r="F156" s="15"/>
      <c r="G156" s="15"/>
      <c r="H156" s="15"/>
      <c r="I156" s="15"/>
      <c r="J156" s="15"/>
      <c r="K156" s="15"/>
    </row>
    <row r="157" spans="1:11" ht="12.75" customHeight="1">
      <c r="A157" s="89">
        <v>3030</v>
      </c>
      <c r="B157" s="58" t="s">
        <v>12</v>
      </c>
      <c r="C157" s="45"/>
      <c r="D157" s="42">
        <v>-9220</v>
      </c>
      <c r="E157" s="15"/>
      <c r="F157" s="15"/>
      <c r="G157" s="15"/>
      <c r="H157" s="15"/>
      <c r="I157" s="15"/>
      <c r="J157" s="15"/>
      <c r="K157" s="15"/>
    </row>
    <row r="158" spans="1:11" ht="12.75" customHeight="1">
      <c r="A158" s="33"/>
      <c r="B158" s="58" t="s">
        <v>98</v>
      </c>
      <c r="C158" s="45"/>
      <c r="D158" s="42">
        <v>-2490</v>
      </c>
      <c r="E158" s="15"/>
      <c r="F158" s="15"/>
      <c r="G158" s="15"/>
      <c r="H158" s="15"/>
      <c r="I158" s="15"/>
      <c r="J158" s="15"/>
      <c r="K158" s="15"/>
    </row>
    <row r="159" spans="1:11" ht="12.75" customHeight="1">
      <c r="A159" s="33"/>
      <c r="B159" s="58" t="s">
        <v>73</v>
      </c>
      <c r="C159" s="45"/>
      <c r="D159" s="42">
        <v>11710</v>
      </c>
      <c r="E159" s="15"/>
      <c r="F159" s="15"/>
      <c r="G159" s="15"/>
      <c r="H159" s="15"/>
      <c r="I159" s="15"/>
      <c r="J159" s="15"/>
      <c r="K159" s="15"/>
    </row>
    <row r="160" spans="1:11" ht="12.75" customHeight="1">
      <c r="A160" s="90" t="s">
        <v>82</v>
      </c>
      <c r="B160" s="58"/>
      <c r="C160" s="45"/>
      <c r="D160" s="45">
        <f>SUM(D157:D159)</f>
        <v>0</v>
      </c>
      <c r="E160" s="15"/>
      <c r="F160" s="15"/>
      <c r="G160" s="15"/>
      <c r="H160" s="15"/>
      <c r="I160" s="15"/>
      <c r="J160" s="15"/>
      <c r="K160" s="15"/>
    </row>
    <row r="161" spans="1:11" ht="12.75" customHeight="1">
      <c r="A161" s="33"/>
      <c r="B161" s="58"/>
      <c r="C161" s="45"/>
      <c r="D161" s="45"/>
      <c r="E161" s="15"/>
      <c r="F161" s="15"/>
      <c r="G161" s="15"/>
      <c r="H161" s="15"/>
      <c r="I161" s="15"/>
      <c r="J161" s="15"/>
      <c r="K161" s="15"/>
    </row>
    <row r="162" spans="1:11" ht="12.75" customHeight="1">
      <c r="A162" s="91" t="s">
        <v>99</v>
      </c>
      <c r="B162" s="58"/>
      <c r="C162" s="45"/>
      <c r="D162" s="45"/>
      <c r="E162" s="15"/>
      <c r="F162" s="15"/>
      <c r="G162" s="15"/>
      <c r="H162" s="15"/>
      <c r="I162" s="15"/>
      <c r="J162" s="15"/>
      <c r="K162" s="15"/>
    </row>
    <row r="163" spans="1:11" ht="12.75" customHeight="1">
      <c r="A163" s="92">
        <v>3216</v>
      </c>
      <c r="B163" s="58" t="s">
        <v>100</v>
      </c>
      <c r="C163" s="45"/>
      <c r="D163" s="42">
        <v>5000</v>
      </c>
      <c r="E163" s="15"/>
      <c r="F163" s="15"/>
      <c r="G163" s="15"/>
      <c r="H163" s="15"/>
      <c r="I163" s="15"/>
      <c r="J163" s="15"/>
      <c r="K163" s="15"/>
    </row>
    <row r="164" spans="1:11" ht="12.75" customHeight="1">
      <c r="A164" s="90" t="s">
        <v>30</v>
      </c>
      <c r="B164" s="58"/>
      <c r="C164" s="45"/>
      <c r="D164" s="45">
        <f>SUM(D163)</f>
        <v>5000</v>
      </c>
      <c r="E164" s="15"/>
      <c r="F164" s="15"/>
      <c r="G164" s="15"/>
      <c r="H164" s="15"/>
      <c r="I164" s="15"/>
      <c r="J164" s="15"/>
      <c r="K164" s="15"/>
    </row>
    <row r="165" spans="1:11" ht="12.75" customHeight="1">
      <c r="A165" s="33"/>
      <c r="B165" s="58"/>
      <c r="C165" s="45"/>
      <c r="D165" s="45"/>
      <c r="E165" s="15"/>
      <c r="F165" s="15"/>
      <c r="G165" s="15"/>
      <c r="H165" s="15"/>
      <c r="I165" s="15"/>
      <c r="J165" s="15"/>
      <c r="K165" s="15"/>
    </row>
    <row r="166" spans="1:11" ht="12.75" customHeight="1">
      <c r="A166" s="91" t="s">
        <v>101</v>
      </c>
      <c r="B166" s="58"/>
      <c r="C166" s="45"/>
      <c r="D166" s="45"/>
      <c r="E166" s="15"/>
      <c r="F166" s="15"/>
      <c r="G166" s="15"/>
      <c r="H166" s="15"/>
      <c r="I166" s="15"/>
      <c r="J166" s="15"/>
      <c r="K166" s="15"/>
    </row>
    <row r="167" spans="1:11" ht="12.75" customHeight="1">
      <c r="A167" s="93">
        <v>3941</v>
      </c>
      <c r="B167" s="94" t="s">
        <v>102</v>
      </c>
      <c r="C167" s="45"/>
      <c r="D167" s="42">
        <v>5000</v>
      </c>
      <c r="E167" s="15"/>
      <c r="F167" s="15"/>
      <c r="G167" s="15"/>
      <c r="H167" s="15"/>
      <c r="I167" s="15"/>
      <c r="J167" s="15"/>
      <c r="K167" s="15"/>
    </row>
    <row r="168" spans="1:11" ht="12.75" customHeight="1">
      <c r="A168" s="90" t="s">
        <v>103</v>
      </c>
      <c r="B168" s="58"/>
      <c r="C168" s="45"/>
      <c r="D168" s="45">
        <f>SUM(D167)</f>
        <v>5000</v>
      </c>
      <c r="E168" s="15"/>
      <c r="F168" s="15"/>
      <c r="G168" s="15"/>
      <c r="H168" s="15"/>
      <c r="I168" s="15"/>
      <c r="J168" s="15"/>
      <c r="K168" s="15"/>
    </row>
    <row r="169" spans="1:11" ht="12.75" customHeight="1">
      <c r="A169" s="33"/>
      <c r="B169" s="58"/>
      <c r="C169" s="45"/>
      <c r="D169" s="45"/>
      <c r="E169" s="15"/>
      <c r="F169" s="15"/>
      <c r="G169" s="15"/>
      <c r="H169" s="15"/>
      <c r="I169" s="15"/>
      <c r="J169" s="15"/>
      <c r="K169" s="15"/>
    </row>
    <row r="170" spans="1:11" ht="12.75" customHeight="1">
      <c r="A170" s="33" t="s">
        <v>104</v>
      </c>
      <c r="B170" s="58"/>
      <c r="C170" s="45"/>
      <c r="D170" s="45">
        <f>SUM(D168+D164+D160)</f>
        <v>10000</v>
      </c>
      <c r="E170" s="15"/>
      <c r="F170" s="15"/>
      <c r="G170" s="15"/>
      <c r="H170" s="15"/>
      <c r="I170" s="15"/>
      <c r="J170" s="15"/>
      <c r="K170" s="15"/>
    </row>
    <row r="171" spans="1:11" ht="12.75" customHeight="1">
      <c r="A171" s="33"/>
      <c r="B171" s="4"/>
      <c r="C171" s="6"/>
      <c r="D171" s="10"/>
      <c r="E171" s="15"/>
      <c r="F171" s="15"/>
      <c r="G171" s="15"/>
      <c r="H171" s="15"/>
      <c r="I171" s="15"/>
      <c r="J171" s="15"/>
      <c r="K171" s="15"/>
    </row>
    <row r="172" spans="1:11" ht="12.75" customHeight="1">
      <c r="A172" s="44" t="s">
        <v>105</v>
      </c>
      <c r="B172" s="56"/>
      <c r="C172" s="6"/>
      <c r="D172" s="10"/>
      <c r="E172" s="15"/>
      <c r="F172" s="15"/>
      <c r="G172" s="15"/>
      <c r="H172" s="15"/>
      <c r="I172" s="15"/>
      <c r="J172" s="15"/>
      <c r="K172" s="15"/>
    </row>
    <row r="173" spans="1:11" ht="12.75" customHeight="1">
      <c r="A173" s="33"/>
      <c r="B173" s="56"/>
      <c r="C173" s="6"/>
      <c r="D173" s="10"/>
      <c r="E173" s="15"/>
      <c r="F173" s="15"/>
      <c r="G173" s="15"/>
      <c r="H173" s="15"/>
      <c r="I173" s="15"/>
      <c r="J173" s="15"/>
      <c r="K173" s="15"/>
    </row>
    <row r="174" spans="1:11" ht="12.75" customHeight="1">
      <c r="A174" s="6" t="s">
        <v>6</v>
      </c>
      <c r="B174" s="95"/>
      <c r="C174" s="42"/>
      <c r="D174" s="72"/>
      <c r="E174" s="15"/>
      <c r="F174" s="15"/>
      <c r="G174" s="15"/>
      <c r="H174" s="15"/>
      <c r="I174" s="15"/>
      <c r="J174" s="15"/>
      <c r="K174" s="15"/>
    </row>
    <row r="175" spans="1:11" ht="12.75" customHeight="1">
      <c r="A175" s="18">
        <v>1051</v>
      </c>
      <c r="B175" s="96" t="s">
        <v>106</v>
      </c>
      <c r="C175" s="42">
        <v>51580</v>
      </c>
      <c r="D175" s="72"/>
      <c r="E175" s="15"/>
      <c r="F175" s="15"/>
      <c r="G175" s="15"/>
      <c r="H175" s="15"/>
      <c r="I175" s="15"/>
      <c r="J175" s="15"/>
      <c r="K175" s="15"/>
    </row>
    <row r="176" spans="1:11" ht="12.75" customHeight="1">
      <c r="A176" s="18">
        <v>1105</v>
      </c>
      <c r="B176" s="96" t="s">
        <v>107</v>
      </c>
      <c r="C176" s="42">
        <v>-20000</v>
      </c>
      <c r="D176" s="72"/>
      <c r="E176" s="15"/>
      <c r="F176" s="15"/>
      <c r="G176" s="15"/>
      <c r="H176" s="15"/>
      <c r="I176" s="15"/>
      <c r="J176" s="15"/>
      <c r="K176" s="15"/>
    </row>
    <row r="177" spans="1:11" ht="12.75" customHeight="1">
      <c r="A177" s="18">
        <v>1145</v>
      </c>
      <c r="B177" s="96" t="s">
        <v>108</v>
      </c>
      <c r="C177" s="42">
        <v>24000</v>
      </c>
      <c r="D177" s="72"/>
      <c r="E177" s="15"/>
      <c r="F177" s="15"/>
      <c r="G177" s="15"/>
      <c r="H177" s="15"/>
      <c r="I177" s="15"/>
      <c r="J177" s="15"/>
      <c r="K177" s="15"/>
    </row>
    <row r="178" spans="1:11" ht="12.75" customHeight="1">
      <c r="A178" s="18">
        <v>1150</v>
      </c>
      <c r="B178" s="96" t="s">
        <v>109</v>
      </c>
      <c r="C178" s="42">
        <v>-4000</v>
      </c>
      <c r="D178" s="72"/>
      <c r="E178" s="15"/>
      <c r="F178" s="15"/>
      <c r="G178" s="15"/>
      <c r="H178" s="15"/>
      <c r="I178" s="15"/>
      <c r="J178" s="15"/>
      <c r="K178" s="15"/>
    </row>
    <row r="179" spans="1:11" ht="12.75" customHeight="1">
      <c r="A179" s="6" t="s">
        <v>10</v>
      </c>
      <c r="B179" s="97"/>
      <c r="C179" s="45">
        <f>SUM(C175:C178)</f>
        <v>51580</v>
      </c>
      <c r="D179" s="72"/>
      <c r="E179" s="15"/>
      <c r="F179" s="15"/>
      <c r="G179" s="15"/>
      <c r="H179" s="15"/>
      <c r="I179" s="15"/>
      <c r="J179" s="15"/>
      <c r="K179" s="15"/>
    </row>
    <row r="180" spans="1:11" ht="12.75" customHeight="1">
      <c r="A180" s="6"/>
      <c r="B180" s="97"/>
      <c r="C180" s="98"/>
      <c r="D180" s="99"/>
      <c r="E180" s="15"/>
      <c r="F180" s="15"/>
      <c r="G180" s="15"/>
      <c r="H180" s="15"/>
      <c r="I180" s="15"/>
      <c r="J180" s="15"/>
      <c r="K180" s="15"/>
    </row>
    <row r="181" spans="1:11" ht="12.75" customHeight="1">
      <c r="A181" s="64" t="s">
        <v>67</v>
      </c>
      <c r="B181" s="65"/>
      <c r="C181" s="42"/>
      <c r="D181" s="45"/>
      <c r="E181" s="15"/>
      <c r="F181" s="15"/>
      <c r="G181" s="15"/>
      <c r="H181" s="15"/>
      <c r="I181" s="15"/>
      <c r="J181" s="15"/>
      <c r="K181" s="15"/>
    </row>
    <row r="182" spans="1:11" ht="12.75" customHeight="1">
      <c r="A182" s="66">
        <v>1808</v>
      </c>
      <c r="B182" s="67" t="s">
        <v>68</v>
      </c>
      <c r="C182" s="68"/>
      <c r="D182" s="42">
        <v>-12909</v>
      </c>
      <c r="E182" s="15"/>
      <c r="F182" s="15"/>
      <c r="G182" s="15"/>
      <c r="H182" s="15"/>
      <c r="I182" s="15"/>
      <c r="J182" s="15"/>
      <c r="K182" s="15"/>
    </row>
    <row r="183" spans="1:11" ht="12.75" customHeight="1">
      <c r="A183" s="64" t="s">
        <v>70</v>
      </c>
      <c r="B183" s="71"/>
      <c r="C183" s="42"/>
      <c r="D183" s="72">
        <f>SUM(D182:D182)</f>
        <v>-12909</v>
      </c>
      <c r="E183" s="15"/>
      <c r="F183" s="15"/>
      <c r="G183" s="15"/>
      <c r="H183" s="15"/>
      <c r="I183" s="15"/>
      <c r="J183" s="15"/>
      <c r="K183" s="15"/>
    </row>
    <row r="184" spans="1:11" ht="12.75" customHeight="1">
      <c r="A184" s="6"/>
      <c r="B184" s="97"/>
      <c r="C184" s="98"/>
      <c r="D184" s="99"/>
      <c r="E184" s="15"/>
      <c r="F184" s="15"/>
      <c r="G184" s="15"/>
      <c r="H184" s="15"/>
      <c r="I184" s="15"/>
      <c r="J184" s="15"/>
      <c r="K184" s="15"/>
    </row>
    <row r="185" spans="1:11" ht="12.75" customHeight="1">
      <c r="A185" s="6" t="s">
        <v>110</v>
      </c>
      <c r="B185" s="97"/>
      <c r="C185" s="45"/>
      <c r="D185" s="72"/>
      <c r="E185" s="15"/>
      <c r="F185" s="15"/>
      <c r="G185" s="15"/>
      <c r="H185" s="15"/>
      <c r="I185" s="15"/>
      <c r="J185" s="15"/>
      <c r="K185" s="15"/>
    </row>
    <row r="186" spans="1:11" ht="12.75" customHeight="1">
      <c r="A186" s="18">
        <v>2795</v>
      </c>
      <c r="B186" s="97" t="s">
        <v>111</v>
      </c>
      <c r="C186" s="98"/>
      <c r="D186" s="99">
        <f>SUM(D187)</f>
        <v>30340</v>
      </c>
      <c r="E186" s="15"/>
      <c r="F186" s="15"/>
      <c r="G186" s="15"/>
      <c r="H186" s="15"/>
      <c r="I186" s="15"/>
      <c r="J186" s="15"/>
      <c r="K186" s="15"/>
    </row>
    <row r="187" spans="1:11" ht="12.75" customHeight="1">
      <c r="A187" s="6"/>
      <c r="B187" s="97" t="s">
        <v>112</v>
      </c>
      <c r="C187" s="98"/>
      <c r="D187" s="100">
        <v>30340</v>
      </c>
      <c r="E187" s="15"/>
      <c r="F187" s="15"/>
      <c r="G187" s="15"/>
      <c r="H187" s="15"/>
      <c r="I187" s="15"/>
      <c r="J187" s="15"/>
      <c r="K187" s="15"/>
    </row>
    <row r="188" spans="1:11" ht="12.75" customHeight="1">
      <c r="A188" s="18">
        <v>3985</v>
      </c>
      <c r="B188" s="97" t="s">
        <v>113</v>
      </c>
      <c r="C188" s="98"/>
      <c r="D188" s="99">
        <f>SUM(D189:D190)</f>
        <v>24000</v>
      </c>
      <c r="E188" s="15"/>
      <c r="F188" s="15"/>
      <c r="G188" s="15"/>
      <c r="H188" s="15"/>
      <c r="I188" s="15"/>
      <c r="J188" s="15"/>
      <c r="K188" s="15"/>
    </row>
    <row r="189" spans="1:11" ht="12.75" customHeight="1">
      <c r="A189" s="6"/>
      <c r="B189" s="97" t="s">
        <v>114</v>
      </c>
      <c r="C189" s="98"/>
      <c r="D189" s="100">
        <v>18000</v>
      </c>
      <c r="E189" s="15"/>
      <c r="F189" s="15"/>
      <c r="G189" s="15"/>
      <c r="H189" s="15"/>
      <c r="I189" s="15"/>
      <c r="J189" s="15"/>
      <c r="K189" s="15"/>
    </row>
    <row r="190" spans="1:11" ht="12.75" customHeight="1">
      <c r="A190" s="6"/>
      <c r="B190" s="97" t="s">
        <v>74</v>
      </c>
      <c r="C190" s="98"/>
      <c r="D190" s="100">
        <v>6000</v>
      </c>
      <c r="E190" s="15"/>
      <c r="F190" s="15"/>
      <c r="G190" s="15"/>
      <c r="H190" s="15"/>
      <c r="I190" s="15"/>
      <c r="J190" s="15"/>
      <c r="K190" s="15"/>
    </row>
    <row r="191" spans="1:11" ht="12.75" customHeight="1">
      <c r="A191" s="6" t="s">
        <v>25</v>
      </c>
      <c r="B191" s="97"/>
      <c r="C191" s="98"/>
      <c r="D191" s="99">
        <f>SUM(D186+D188)</f>
        <v>54340</v>
      </c>
      <c r="E191" s="15"/>
      <c r="F191" s="15"/>
      <c r="G191" s="15"/>
      <c r="H191" s="15"/>
      <c r="I191" s="15"/>
      <c r="J191" s="15"/>
      <c r="K191" s="15"/>
    </row>
    <row r="192" spans="1:11" ht="12.75" customHeight="1">
      <c r="A192" s="6"/>
      <c r="B192" s="97"/>
      <c r="C192" s="98"/>
      <c r="D192" s="99"/>
      <c r="E192" s="15"/>
      <c r="F192" s="15"/>
      <c r="G192" s="15"/>
      <c r="H192" s="15"/>
      <c r="I192" s="15"/>
      <c r="J192" s="15"/>
      <c r="K192" s="15"/>
    </row>
    <row r="193" spans="1:11" ht="12.75" customHeight="1">
      <c r="A193" s="10" t="s">
        <v>115</v>
      </c>
      <c r="B193" s="16"/>
      <c r="C193" s="6"/>
      <c r="D193" s="6"/>
      <c r="E193" s="15"/>
      <c r="F193" s="15"/>
      <c r="G193" s="15"/>
      <c r="H193" s="15"/>
      <c r="I193" s="15"/>
      <c r="J193" s="15"/>
      <c r="K193" s="15"/>
    </row>
    <row r="194" spans="1:11" ht="12.75" customHeight="1">
      <c r="A194" s="7">
        <v>2305</v>
      </c>
      <c r="B194" s="17" t="s">
        <v>11</v>
      </c>
      <c r="C194" s="6"/>
      <c r="D194" s="6">
        <f>SUM(D195:D196)</f>
        <v>460</v>
      </c>
      <c r="E194" s="15"/>
      <c r="F194" s="15"/>
      <c r="G194" s="15"/>
      <c r="H194" s="15"/>
      <c r="I194" s="15"/>
      <c r="J194" s="15"/>
      <c r="K194" s="15"/>
    </row>
    <row r="195" spans="1:11" ht="12.75" customHeight="1">
      <c r="A195" s="7"/>
      <c r="B195" s="28" t="s">
        <v>12</v>
      </c>
      <c r="C195" s="6"/>
      <c r="D195" s="52">
        <v>362</v>
      </c>
      <c r="E195" s="15"/>
      <c r="F195" s="15"/>
      <c r="G195" s="15"/>
      <c r="H195" s="15"/>
      <c r="I195" s="15"/>
      <c r="J195" s="15"/>
      <c r="K195" s="15"/>
    </row>
    <row r="196" spans="1:11" ht="12.75" customHeight="1">
      <c r="A196" s="7"/>
      <c r="B196" s="50" t="s">
        <v>13</v>
      </c>
      <c r="C196" s="6"/>
      <c r="D196" s="52">
        <v>98</v>
      </c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7">
        <v>2309</v>
      </c>
      <c r="B197" s="18" t="s">
        <v>14</v>
      </c>
      <c r="C197" s="6"/>
      <c r="D197" s="6">
        <f>SUM(D198:D199)</f>
        <v>570</v>
      </c>
      <c r="E197" s="15"/>
      <c r="F197" s="15"/>
      <c r="G197" s="15"/>
      <c r="H197" s="15"/>
      <c r="I197" s="15"/>
      <c r="J197" s="15"/>
      <c r="K197" s="15"/>
    </row>
    <row r="198" spans="1:11" ht="12.75" customHeight="1">
      <c r="A198" s="7"/>
      <c r="B198" s="52" t="s">
        <v>12</v>
      </c>
      <c r="C198" s="6"/>
      <c r="D198" s="52">
        <v>449</v>
      </c>
      <c r="E198" s="15"/>
      <c r="F198" s="15"/>
      <c r="G198" s="15"/>
      <c r="H198" s="15"/>
      <c r="I198" s="15"/>
      <c r="J198" s="15"/>
      <c r="K198" s="15"/>
    </row>
    <row r="199" spans="1:11" ht="12.75" customHeight="1">
      <c r="A199" s="7"/>
      <c r="B199" s="51" t="s">
        <v>13</v>
      </c>
      <c r="C199" s="6"/>
      <c r="D199" s="52">
        <v>121</v>
      </c>
      <c r="E199" s="15"/>
      <c r="F199" s="15"/>
      <c r="G199" s="15"/>
      <c r="H199" s="15"/>
      <c r="I199" s="15"/>
      <c r="J199" s="15"/>
      <c r="K199" s="15"/>
    </row>
    <row r="200" spans="1:11" ht="12.75" customHeight="1">
      <c r="A200" s="7">
        <v>2310</v>
      </c>
      <c r="B200" s="101" t="s">
        <v>116</v>
      </c>
      <c r="C200" s="6"/>
      <c r="D200" s="6">
        <f>SUM(D201:D202)</f>
        <v>489</v>
      </c>
      <c r="E200" s="15"/>
      <c r="F200" s="15"/>
      <c r="G200" s="15"/>
      <c r="H200" s="15"/>
      <c r="I200" s="15"/>
      <c r="J200" s="15"/>
      <c r="K200" s="15"/>
    </row>
    <row r="201" spans="1:11" ht="12.75" customHeight="1">
      <c r="A201" s="7"/>
      <c r="B201" s="28" t="s">
        <v>12</v>
      </c>
      <c r="C201" s="6"/>
      <c r="D201" s="52">
        <v>385</v>
      </c>
      <c r="E201" s="15"/>
      <c r="F201" s="15"/>
      <c r="G201" s="15"/>
      <c r="H201" s="15"/>
      <c r="I201" s="15"/>
      <c r="J201" s="15"/>
      <c r="K201" s="15"/>
    </row>
    <row r="202" spans="1:11" ht="12.75" customHeight="1">
      <c r="A202" s="7"/>
      <c r="B202" s="50" t="s">
        <v>13</v>
      </c>
      <c r="C202" s="6"/>
      <c r="D202" s="52">
        <v>104</v>
      </c>
      <c r="E202" s="15"/>
      <c r="F202" s="15"/>
      <c r="G202" s="15"/>
      <c r="H202" s="15"/>
      <c r="I202" s="15"/>
      <c r="J202" s="15"/>
      <c r="K202" s="15"/>
    </row>
    <row r="203" spans="1:11" ht="12.75" customHeight="1">
      <c r="A203" s="7">
        <v>2315</v>
      </c>
      <c r="B203" s="17" t="s">
        <v>15</v>
      </c>
      <c r="C203" s="6"/>
      <c r="D203" s="6">
        <f>SUM(D204:D205)</f>
        <v>603</v>
      </c>
      <c r="E203" s="15"/>
      <c r="F203" s="15"/>
      <c r="G203" s="15"/>
      <c r="H203" s="15"/>
      <c r="I203" s="15"/>
      <c r="J203" s="15"/>
      <c r="K203" s="15"/>
    </row>
    <row r="204" spans="1:11" ht="12.75" customHeight="1">
      <c r="A204" s="7"/>
      <c r="B204" s="28" t="s">
        <v>12</v>
      </c>
      <c r="C204" s="6"/>
      <c r="D204" s="52">
        <v>475</v>
      </c>
      <c r="E204" s="15"/>
      <c r="F204" s="15"/>
      <c r="G204" s="15"/>
      <c r="H204" s="15"/>
      <c r="I204" s="15"/>
      <c r="J204" s="15"/>
      <c r="K204" s="15"/>
    </row>
    <row r="205" spans="1:11" ht="12.75" customHeight="1">
      <c r="A205" s="7"/>
      <c r="B205" s="50" t="s">
        <v>13</v>
      </c>
      <c r="C205" s="6"/>
      <c r="D205" s="52">
        <v>128</v>
      </c>
      <c r="E205" s="15"/>
      <c r="F205" s="15"/>
      <c r="G205" s="15"/>
      <c r="H205" s="15"/>
      <c r="I205" s="15"/>
      <c r="J205" s="15"/>
      <c r="K205" s="15"/>
    </row>
    <row r="206" spans="1:11" ht="12.75" customHeight="1">
      <c r="A206" s="7">
        <v>2325</v>
      </c>
      <c r="B206" s="17" t="s">
        <v>16</v>
      </c>
      <c r="C206" s="6"/>
      <c r="D206" s="6">
        <f>SUM(D207:D208)</f>
        <v>470</v>
      </c>
      <c r="E206" s="15"/>
      <c r="F206" s="15"/>
      <c r="G206" s="15"/>
      <c r="H206" s="15"/>
      <c r="I206" s="15"/>
      <c r="J206" s="15"/>
      <c r="K206" s="15"/>
    </row>
    <row r="207" spans="1:11" ht="12.75" customHeight="1">
      <c r="A207" s="7"/>
      <c r="B207" s="28" t="s">
        <v>12</v>
      </c>
      <c r="C207" s="6"/>
      <c r="D207" s="52">
        <v>370</v>
      </c>
      <c r="E207" s="15"/>
      <c r="F207" s="15"/>
      <c r="G207" s="15"/>
      <c r="H207" s="15"/>
      <c r="I207" s="15"/>
      <c r="J207" s="15"/>
      <c r="K207" s="15"/>
    </row>
    <row r="208" spans="1:11" ht="12.75" customHeight="1">
      <c r="A208" s="7"/>
      <c r="B208" s="51" t="s">
        <v>13</v>
      </c>
      <c r="C208" s="6"/>
      <c r="D208" s="52">
        <v>100</v>
      </c>
      <c r="E208" s="15"/>
      <c r="F208" s="15"/>
      <c r="G208" s="15"/>
      <c r="H208" s="15"/>
      <c r="I208" s="15"/>
      <c r="J208" s="15"/>
      <c r="K208" s="15"/>
    </row>
    <row r="209" spans="1:11" ht="12.75" customHeight="1">
      <c r="A209" s="7">
        <v>2330</v>
      </c>
      <c r="B209" s="18" t="s">
        <v>17</v>
      </c>
      <c r="C209" s="6"/>
      <c r="D209" s="6">
        <f>SUM(D210:D211)</f>
        <v>441</v>
      </c>
      <c r="E209" s="15"/>
      <c r="F209" s="15"/>
      <c r="G209" s="15"/>
      <c r="H209" s="15"/>
      <c r="I209" s="15"/>
      <c r="J209" s="15"/>
      <c r="K209" s="15"/>
    </row>
    <row r="210" spans="1:11" ht="12.75" customHeight="1">
      <c r="A210" s="7"/>
      <c r="B210" s="28" t="s">
        <v>12</v>
      </c>
      <c r="C210" s="6"/>
      <c r="D210" s="52">
        <v>347</v>
      </c>
      <c r="E210" s="15"/>
      <c r="F210" s="15"/>
      <c r="G210" s="15"/>
      <c r="H210" s="15"/>
      <c r="I210" s="15"/>
      <c r="J210" s="15"/>
      <c r="K210" s="15"/>
    </row>
    <row r="211" spans="1:11" ht="12.75" customHeight="1">
      <c r="A211" s="7"/>
      <c r="B211" s="50" t="s">
        <v>13</v>
      </c>
      <c r="C211" s="6"/>
      <c r="D211" s="52">
        <v>94</v>
      </c>
      <c r="E211" s="15"/>
      <c r="F211" s="15"/>
      <c r="G211" s="15"/>
      <c r="H211" s="15"/>
      <c r="I211" s="15"/>
      <c r="J211" s="15"/>
      <c r="K211" s="15"/>
    </row>
    <row r="212" spans="1:11" ht="12.75" customHeight="1">
      <c r="A212" s="7">
        <v>2335</v>
      </c>
      <c r="B212" s="17" t="s">
        <v>18</v>
      </c>
      <c r="C212" s="6"/>
      <c r="D212" s="6">
        <f>SUM(D213:D214)</f>
        <v>499</v>
      </c>
      <c r="E212" s="15"/>
      <c r="F212" s="15"/>
      <c r="G212" s="15"/>
      <c r="H212" s="15"/>
      <c r="I212" s="15"/>
      <c r="J212" s="15"/>
      <c r="K212" s="15"/>
    </row>
    <row r="213" spans="1:11" ht="12.75" customHeight="1">
      <c r="A213" s="7"/>
      <c r="B213" s="28" t="s">
        <v>12</v>
      </c>
      <c r="C213" s="6"/>
      <c r="D213" s="52">
        <v>393</v>
      </c>
      <c r="E213" s="15"/>
      <c r="F213" s="15"/>
      <c r="G213" s="15"/>
      <c r="H213" s="15"/>
      <c r="I213" s="15"/>
      <c r="J213" s="15"/>
      <c r="K213" s="15"/>
    </row>
    <row r="214" spans="1:11" ht="12.75" customHeight="1">
      <c r="A214" s="7"/>
      <c r="B214" s="50" t="s">
        <v>13</v>
      </c>
      <c r="C214" s="6"/>
      <c r="D214" s="52">
        <v>106</v>
      </c>
      <c r="E214" s="15"/>
      <c r="F214" s="15"/>
      <c r="G214" s="15"/>
      <c r="H214" s="15"/>
      <c r="I214" s="15"/>
      <c r="J214" s="15"/>
      <c r="K214" s="15"/>
    </row>
    <row r="215" spans="1:11" ht="12.75" customHeight="1">
      <c r="A215" s="7">
        <v>2345</v>
      </c>
      <c r="B215" s="17" t="s">
        <v>19</v>
      </c>
      <c r="C215" s="6"/>
      <c r="D215" s="6">
        <f>SUM(D216:D217)</f>
        <v>499</v>
      </c>
      <c r="E215" s="15"/>
      <c r="F215" s="15"/>
      <c r="G215" s="15"/>
      <c r="H215" s="15"/>
      <c r="I215" s="15"/>
      <c r="J215" s="15"/>
      <c r="K215" s="15"/>
    </row>
    <row r="216" spans="1:11" ht="12.75" customHeight="1">
      <c r="A216" s="7"/>
      <c r="B216" s="28" t="s">
        <v>12</v>
      </c>
      <c r="C216" s="6"/>
      <c r="D216" s="52">
        <v>393</v>
      </c>
      <c r="E216" s="15"/>
      <c r="F216" s="15"/>
      <c r="G216" s="15"/>
      <c r="H216" s="15"/>
      <c r="I216" s="15"/>
      <c r="J216" s="15"/>
      <c r="K216" s="15"/>
    </row>
    <row r="217" spans="1:11" ht="12.75" customHeight="1">
      <c r="A217" s="7"/>
      <c r="B217" s="50" t="s">
        <v>13</v>
      </c>
      <c r="C217" s="6"/>
      <c r="D217" s="52">
        <v>106</v>
      </c>
      <c r="E217" s="15"/>
      <c r="F217" s="15"/>
      <c r="G217" s="15"/>
      <c r="H217" s="15"/>
      <c r="I217" s="15"/>
      <c r="J217" s="15"/>
      <c r="K217" s="15"/>
    </row>
    <row r="218" spans="1:11" ht="12.75" customHeight="1">
      <c r="A218" s="7">
        <v>2360</v>
      </c>
      <c r="B218" s="17" t="s">
        <v>20</v>
      </c>
      <c r="C218" s="6"/>
      <c r="D218" s="6">
        <f>SUM(D219:D220)</f>
        <v>499</v>
      </c>
      <c r="E218" s="15"/>
      <c r="F218" s="15"/>
      <c r="G218" s="15"/>
      <c r="H218" s="15"/>
      <c r="I218" s="15"/>
      <c r="J218" s="15"/>
      <c r="K218" s="15"/>
    </row>
    <row r="219" spans="1:11" ht="12.75" customHeight="1">
      <c r="A219" s="7"/>
      <c r="B219" s="28" t="s">
        <v>12</v>
      </c>
      <c r="C219" s="6"/>
      <c r="D219" s="52">
        <v>393</v>
      </c>
      <c r="E219" s="15"/>
      <c r="F219" s="15"/>
      <c r="G219" s="15"/>
      <c r="H219" s="15"/>
      <c r="I219" s="15"/>
      <c r="J219" s="15"/>
      <c r="K219" s="15"/>
    </row>
    <row r="220" spans="1:11" ht="12.75" customHeight="1">
      <c r="A220" s="7"/>
      <c r="B220" s="51" t="s">
        <v>13</v>
      </c>
      <c r="C220" s="6"/>
      <c r="D220" s="52">
        <v>106</v>
      </c>
      <c r="E220" s="15"/>
      <c r="F220" s="15"/>
      <c r="G220" s="15"/>
      <c r="H220" s="15"/>
      <c r="I220" s="15"/>
      <c r="J220" s="15"/>
      <c r="K220" s="15"/>
    </row>
    <row r="221" spans="1:11" ht="12.75" customHeight="1">
      <c r="A221" s="19">
        <v>2795</v>
      </c>
      <c r="B221" s="20" t="s">
        <v>21</v>
      </c>
      <c r="C221" s="6"/>
      <c r="D221" s="6">
        <f>SUM(D222:D223)</f>
        <v>1417</v>
      </c>
      <c r="E221" s="15"/>
      <c r="F221" s="15"/>
      <c r="G221" s="15"/>
      <c r="H221" s="15"/>
      <c r="I221" s="15"/>
      <c r="J221" s="15"/>
      <c r="K221" s="15"/>
    </row>
    <row r="222" spans="1:11" ht="12.75" customHeight="1">
      <c r="A222" s="21"/>
      <c r="B222" s="28" t="s">
        <v>12</v>
      </c>
      <c r="C222" s="6"/>
      <c r="D222" s="52">
        <v>1116</v>
      </c>
      <c r="E222" s="15"/>
      <c r="F222" s="15"/>
      <c r="G222" s="15"/>
      <c r="H222" s="15"/>
      <c r="I222" s="15"/>
      <c r="J222" s="15"/>
      <c r="K222" s="15"/>
    </row>
    <row r="223" spans="1:11" ht="12.75" customHeight="1">
      <c r="A223" s="22"/>
      <c r="B223" s="50" t="s">
        <v>13</v>
      </c>
      <c r="C223" s="23"/>
      <c r="D223" s="102">
        <v>301</v>
      </c>
      <c r="E223" s="15"/>
      <c r="F223" s="15"/>
      <c r="G223" s="15"/>
      <c r="H223" s="15"/>
      <c r="I223" s="15"/>
      <c r="J223" s="15"/>
      <c r="K223" s="15"/>
    </row>
    <row r="224" spans="1:11" ht="12.75" customHeight="1">
      <c r="A224" s="18">
        <v>2850</v>
      </c>
      <c r="B224" s="17" t="s">
        <v>22</v>
      </c>
      <c r="C224" s="25"/>
      <c r="D224" s="25">
        <f>SUM(D225:D226)</f>
        <v>339</v>
      </c>
      <c r="E224" s="15"/>
      <c r="F224" s="15"/>
      <c r="G224" s="15"/>
      <c r="H224" s="15"/>
      <c r="I224" s="15"/>
      <c r="J224" s="15"/>
      <c r="K224" s="15"/>
    </row>
    <row r="225" spans="1:11" ht="12.75" customHeight="1">
      <c r="A225" s="18"/>
      <c r="B225" s="28" t="s">
        <v>12</v>
      </c>
      <c r="C225" s="18"/>
      <c r="D225" s="13">
        <v>267</v>
      </c>
      <c r="E225" s="15"/>
      <c r="F225" s="15"/>
      <c r="G225" s="15"/>
      <c r="H225" s="15"/>
      <c r="I225" s="15"/>
      <c r="J225" s="15"/>
      <c r="K225" s="15"/>
    </row>
    <row r="226" spans="1:11" ht="12.75" customHeight="1">
      <c r="A226" s="18"/>
      <c r="B226" s="50" t="s">
        <v>13</v>
      </c>
      <c r="C226" s="18"/>
      <c r="D226" s="13">
        <v>72</v>
      </c>
      <c r="E226" s="15"/>
      <c r="F226" s="15"/>
      <c r="G226" s="15"/>
      <c r="H226" s="15"/>
      <c r="I226" s="15"/>
      <c r="J226" s="15"/>
      <c r="K226" s="15"/>
    </row>
    <row r="227" spans="1:11" ht="12.75" customHeight="1">
      <c r="A227" s="26">
        <v>2875</v>
      </c>
      <c r="B227" s="20" t="s">
        <v>23</v>
      </c>
      <c r="C227" s="25"/>
      <c r="D227" s="25">
        <f>SUM(D228:D229)</f>
        <v>714</v>
      </c>
      <c r="E227" s="15"/>
      <c r="F227" s="15"/>
      <c r="G227" s="15"/>
      <c r="H227" s="15"/>
      <c r="I227" s="15"/>
      <c r="J227" s="15"/>
      <c r="K227" s="15"/>
    </row>
    <row r="228" spans="1:11" ht="12.75" customHeight="1">
      <c r="A228" s="18"/>
      <c r="B228" s="52" t="s">
        <v>12</v>
      </c>
      <c r="C228" s="18"/>
      <c r="D228" s="13">
        <v>562</v>
      </c>
      <c r="E228" s="15"/>
      <c r="F228" s="15"/>
      <c r="G228" s="15"/>
      <c r="H228" s="15"/>
      <c r="I228" s="15"/>
      <c r="J228" s="15"/>
      <c r="K228" s="15"/>
    </row>
    <row r="229" spans="1:11" ht="12.75" customHeight="1">
      <c r="A229" s="18"/>
      <c r="B229" s="51" t="s">
        <v>13</v>
      </c>
      <c r="C229" s="18"/>
      <c r="D229" s="13">
        <v>152</v>
      </c>
      <c r="E229" s="15"/>
      <c r="F229" s="15"/>
      <c r="G229" s="15"/>
      <c r="H229" s="15"/>
      <c r="I229" s="15"/>
      <c r="J229" s="15"/>
      <c r="K229" s="15"/>
    </row>
    <row r="230" spans="1:11" ht="12.75" customHeight="1">
      <c r="A230" s="27">
        <v>2985</v>
      </c>
      <c r="B230" s="20" t="s">
        <v>24</v>
      </c>
      <c r="C230" s="25"/>
      <c r="D230" s="25">
        <f>SUM(D231:D232)</f>
        <v>572</v>
      </c>
      <c r="E230" s="15"/>
      <c r="F230" s="15"/>
      <c r="G230" s="15"/>
      <c r="H230" s="15"/>
      <c r="I230" s="15"/>
      <c r="J230" s="15"/>
      <c r="K230" s="15"/>
    </row>
    <row r="231" spans="1:11" ht="12.75" customHeight="1">
      <c r="A231" s="18"/>
      <c r="B231" s="28" t="s">
        <v>12</v>
      </c>
      <c r="C231" s="18"/>
      <c r="D231" s="13">
        <v>450</v>
      </c>
      <c r="E231" s="15"/>
      <c r="F231" s="15"/>
      <c r="G231" s="15"/>
      <c r="H231" s="15"/>
      <c r="I231" s="15"/>
      <c r="J231" s="15"/>
      <c r="K231" s="15"/>
    </row>
    <row r="232" spans="1:11" ht="12.75" customHeight="1">
      <c r="A232" s="18"/>
      <c r="B232" s="50" t="s">
        <v>13</v>
      </c>
      <c r="C232" s="18"/>
      <c r="D232" s="13">
        <v>122</v>
      </c>
      <c r="E232" s="15"/>
      <c r="F232" s="15"/>
      <c r="G232" s="15"/>
      <c r="H232" s="15"/>
      <c r="I232" s="15"/>
      <c r="J232" s="15"/>
      <c r="K232" s="15"/>
    </row>
    <row r="233" spans="1:11" ht="12.75" customHeight="1">
      <c r="A233" s="10" t="s">
        <v>25</v>
      </c>
      <c r="B233" s="28"/>
      <c r="C233" s="25"/>
      <c r="D233" s="25">
        <f>D194+D197+D203+D206+D209+D212+D215+D218+D221+D224+D227+D230+D200</f>
        <v>7572</v>
      </c>
      <c r="E233" s="15"/>
      <c r="F233" s="15"/>
      <c r="G233" s="15"/>
      <c r="H233" s="15"/>
      <c r="I233" s="15"/>
      <c r="J233" s="15"/>
      <c r="K233" s="15"/>
    </row>
    <row r="234" spans="1:11" ht="12.75" customHeight="1">
      <c r="A234" s="10"/>
      <c r="B234" s="28"/>
      <c r="C234" s="103"/>
      <c r="D234" s="103"/>
      <c r="E234" s="15"/>
      <c r="F234" s="15"/>
      <c r="G234" s="15"/>
      <c r="H234" s="15"/>
      <c r="I234" s="15"/>
      <c r="J234" s="15"/>
      <c r="K234" s="15"/>
    </row>
    <row r="235" spans="1:11" ht="12.75" customHeight="1">
      <c r="A235" s="10" t="s">
        <v>50</v>
      </c>
      <c r="B235" s="28"/>
      <c r="C235" s="103"/>
      <c r="D235" s="103"/>
      <c r="E235" s="15"/>
      <c r="F235" s="15"/>
      <c r="G235" s="15"/>
      <c r="H235" s="15"/>
      <c r="I235" s="15"/>
      <c r="J235" s="15"/>
      <c r="K235" s="15"/>
    </row>
    <row r="236" spans="1:11" ht="12.75" customHeight="1">
      <c r="A236" s="7">
        <v>6121</v>
      </c>
      <c r="B236" s="17" t="s">
        <v>117</v>
      </c>
      <c r="C236" s="103"/>
      <c r="D236" s="104">
        <v>-7572</v>
      </c>
      <c r="E236" s="15"/>
      <c r="F236" s="15"/>
      <c r="G236" s="15"/>
      <c r="H236" s="15"/>
      <c r="I236" s="15"/>
      <c r="J236" s="15"/>
      <c r="K236" s="15"/>
    </row>
    <row r="237" spans="1:11" ht="12.75" customHeight="1">
      <c r="A237" s="10" t="s">
        <v>50</v>
      </c>
      <c r="B237" s="28"/>
      <c r="C237" s="103"/>
      <c r="D237" s="103">
        <f>SUM(D236)</f>
        <v>-7572</v>
      </c>
      <c r="E237" s="15"/>
      <c r="F237" s="15"/>
      <c r="G237" s="15"/>
      <c r="H237" s="15"/>
      <c r="I237" s="15"/>
      <c r="J237" s="15"/>
      <c r="K237" s="15"/>
    </row>
    <row r="238" spans="1:11" ht="12.75" customHeight="1">
      <c r="A238" s="6"/>
      <c r="B238" s="97"/>
      <c r="C238" s="98"/>
      <c r="D238" s="99"/>
      <c r="E238" s="15"/>
      <c r="F238" s="15"/>
      <c r="G238" s="15"/>
      <c r="H238" s="15"/>
      <c r="I238" s="15"/>
      <c r="J238" s="15"/>
      <c r="K238" s="15"/>
    </row>
    <row r="239" spans="1:11" ht="12.75" customHeight="1">
      <c r="A239" s="6" t="s">
        <v>118</v>
      </c>
      <c r="B239" s="97"/>
      <c r="C239" s="98"/>
      <c r="D239" s="99"/>
      <c r="E239" s="15"/>
      <c r="F239" s="15"/>
      <c r="G239" s="15"/>
      <c r="H239" s="15"/>
      <c r="I239" s="15"/>
      <c r="J239" s="15"/>
      <c r="K239" s="15"/>
    </row>
    <row r="240" spans="1:11" ht="12.75" customHeight="1">
      <c r="A240" s="18">
        <v>3021</v>
      </c>
      <c r="B240" s="97" t="s">
        <v>119</v>
      </c>
      <c r="C240" s="98"/>
      <c r="D240" s="99"/>
      <c r="E240" s="15"/>
      <c r="F240" s="15"/>
      <c r="G240" s="15"/>
      <c r="H240" s="15"/>
      <c r="I240" s="15"/>
      <c r="J240" s="15"/>
      <c r="K240" s="15"/>
    </row>
    <row r="241" spans="1:11" ht="12.75" customHeight="1">
      <c r="A241" s="6"/>
      <c r="B241" s="97" t="s">
        <v>12</v>
      </c>
      <c r="C241" s="98"/>
      <c r="D241" s="100">
        <v>-24289</v>
      </c>
      <c r="E241" s="15"/>
      <c r="F241" s="15"/>
      <c r="G241" s="15"/>
      <c r="H241" s="15"/>
      <c r="I241" s="15"/>
      <c r="J241" s="15"/>
      <c r="K241" s="15"/>
    </row>
    <row r="242" spans="1:11" ht="12.75" customHeight="1">
      <c r="A242" s="6"/>
      <c r="B242" s="97" t="s">
        <v>120</v>
      </c>
      <c r="C242" s="98"/>
      <c r="D242" s="100">
        <v>-6663</v>
      </c>
      <c r="E242" s="15"/>
      <c r="F242" s="15"/>
      <c r="G242" s="15"/>
      <c r="H242" s="15"/>
      <c r="I242" s="15"/>
      <c r="J242" s="15"/>
      <c r="K242" s="15"/>
    </row>
    <row r="243" spans="1:11" ht="12.75" customHeight="1">
      <c r="A243" s="6" t="s">
        <v>118</v>
      </c>
      <c r="B243" s="97"/>
      <c r="C243" s="98"/>
      <c r="D243" s="99">
        <f>SUM(D241:D242)</f>
        <v>-30952</v>
      </c>
      <c r="E243" s="15"/>
      <c r="F243" s="15"/>
      <c r="G243" s="15"/>
      <c r="H243" s="15"/>
      <c r="I243" s="15"/>
      <c r="J243" s="15"/>
      <c r="K243" s="15"/>
    </row>
    <row r="244" spans="1:11" ht="12.75" customHeight="1">
      <c r="A244" s="23"/>
      <c r="B244" s="97"/>
      <c r="C244" s="98"/>
      <c r="D244" s="99"/>
      <c r="E244" s="15"/>
      <c r="F244" s="15"/>
      <c r="G244" s="15"/>
      <c r="H244" s="15"/>
      <c r="I244" s="15"/>
      <c r="J244" s="15"/>
      <c r="K244" s="15"/>
    </row>
    <row r="245" spans="1:11" ht="12.75" customHeight="1">
      <c r="A245" s="105" t="s">
        <v>30</v>
      </c>
      <c r="B245" s="95"/>
      <c r="C245" s="45"/>
      <c r="D245" s="72"/>
      <c r="E245" s="15"/>
      <c r="F245" s="15"/>
      <c r="G245" s="15"/>
      <c r="H245" s="15"/>
      <c r="I245" s="15"/>
      <c r="J245" s="15"/>
      <c r="K245" s="15"/>
    </row>
    <row r="246" spans="1:11" ht="12.75" customHeight="1">
      <c r="A246" s="106">
        <v>3111</v>
      </c>
      <c r="B246" s="107" t="s">
        <v>121</v>
      </c>
      <c r="C246" s="45"/>
      <c r="D246" s="43">
        <v>100000</v>
      </c>
      <c r="E246" s="15"/>
      <c r="F246" s="15"/>
      <c r="G246" s="15"/>
      <c r="H246" s="15"/>
      <c r="I246" s="15"/>
      <c r="J246" s="15"/>
      <c r="K246" s="15"/>
    </row>
    <row r="247" spans="1:11" ht="12.75" customHeight="1">
      <c r="A247" s="106">
        <v>3121</v>
      </c>
      <c r="B247" s="107" t="s">
        <v>122</v>
      </c>
      <c r="C247" s="45"/>
      <c r="D247" s="43">
        <v>5000</v>
      </c>
      <c r="E247" s="15"/>
      <c r="F247" s="15"/>
      <c r="G247" s="15"/>
      <c r="H247" s="15"/>
      <c r="I247" s="15"/>
      <c r="J247" s="15"/>
      <c r="K247" s="15"/>
    </row>
    <row r="248" spans="1:11" ht="12.75" customHeight="1">
      <c r="A248" s="106">
        <v>3142</v>
      </c>
      <c r="B248" s="108" t="s">
        <v>123</v>
      </c>
      <c r="C248" s="45"/>
      <c r="D248" s="43">
        <v>2638</v>
      </c>
      <c r="E248" s="15"/>
      <c r="F248" s="15"/>
      <c r="G248" s="15"/>
      <c r="H248" s="15"/>
      <c r="I248" s="15"/>
      <c r="J248" s="15"/>
      <c r="K248" s="15"/>
    </row>
    <row r="249" spans="1:11" ht="12.75" customHeight="1">
      <c r="A249" s="106">
        <v>3146</v>
      </c>
      <c r="B249" s="109" t="s">
        <v>124</v>
      </c>
      <c r="C249" s="45"/>
      <c r="D249" s="43">
        <v>1000</v>
      </c>
      <c r="E249" s="15"/>
      <c r="F249" s="15"/>
      <c r="G249" s="15"/>
      <c r="H249" s="15"/>
      <c r="I249" s="15"/>
      <c r="J249" s="15"/>
      <c r="K249" s="15"/>
    </row>
    <row r="250" spans="1:11" ht="12.75" customHeight="1">
      <c r="A250" s="106">
        <v>3208</v>
      </c>
      <c r="B250" s="107" t="s">
        <v>125</v>
      </c>
      <c r="C250" s="45"/>
      <c r="D250" s="43">
        <v>10000</v>
      </c>
      <c r="E250" s="15"/>
      <c r="F250" s="15"/>
      <c r="G250" s="15"/>
      <c r="H250" s="15"/>
      <c r="I250" s="15"/>
      <c r="J250" s="15"/>
      <c r="K250" s="15"/>
    </row>
    <row r="251" spans="1:11" ht="12.75" customHeight="1">
      <c r="A251" s="106">
        <v>3200</v>
      </c>
      <c r="B251" s="107" t="s">
        <v>126</v>
      </c>
      <c r="C251" s="45"/>
      <c r="D251" s="72">
        <f>SUM(D252:D253)</f>
        <v>30952</v>
      </c>
      <c r="E251" s="15"/>
      <c r="F251" s="15"/>
      <c r="G251" s="15"/>
      <c r="H251" s="15"/>
      <c r="I251" s="15"/>
      <c r="J251" s="15"/>
      <c r="K251" s="15"/>
    </row>
    <row r="252" spans="1:11" ht="12.75" customHeight="1">
      <c r="A252" s="40"/>
      <c r="B252" s="110" t="s">
        <v>127</v>
      </c>
      <c r="C252" s="45"/>
      <c r="D252" s="111">
        <v>24289</v>
      </c>
      <c r="E252" s="15"/>
      <c r="F252" s="15"/>
      <c r="G252" s="15"/>
      <c r="H252" s="15"/>
      <c r="I252" s="15"/>
      <c r="J252" s="15"/>
      <c r="K252" s="15"/>
    </row>
    <row r="253" spans="1:11" ht="12.75" customHeight="1">
      <c r="A253" s="106"/>
      <c r="B253" s="110" t="s">
        <v>98</v>
      </c>
      <c r="C253" s="45"/>
      <c r="D253" s="111">
        <v>6663</v>
      </c>
      <c r="E253" s="15"/>
      <c r="F253" s="15"/>
      <c r="G253" s="15"/>
      <c r="H253" s="15"/>
      <c r="I253" s="15"/>
      <c r="J253" s="15"/>
      <c r="K253" s="15"/>
    </row>
    <row r="254" spans="1:11" ht="12.75" customHeight="1">
      <c r="A254" s="106">
        <v>3317</v>
      </c>
      <c r="B254" s="112" t="s">
        <v>128</v>
      </c>
      <c r="C254" s="45"/>
      <c r="D254" s="43">
        <v>20000</v>
      </c>
      <c r="E254" s="15"/>
      <c r="F254" s="15"/>
      <c r="G254" s="15"/>
      <c r="H254" s="15"/>
      <c r="I254" s="15"/>
      <c r="J254" s="15"/>
      <c r="K254" s="15"/>
    </row>
    <row r="255" spans="1:11" ht="12.75" customHeight="1">
      <c r="A255" s="106">
        <v>3422</v>
      </c>
      <c r="B255" s="107" t="s">
        <v>129</v>
      </c>
      <c r="C255" s="45"/>
      <c r="D255" s="43">
        <v>446</v>
      </c>
      <c r="E255" s="15"/>
      <c r="F255" s="15"/>
      <c r="G255" s="15"/>
      <c r="H255" s="15"/>
      <c r="I255" s="15"/>
      <c r="J255" s="15"/>
      <c r="K255" s="15"/>
    </row>
    <row r="256" spans="1:11" ht="12.75" customHeight="1">
      <c r="A256" s="57" t="s">
        <v>33</v>
      </c>
      <c r="B256" s="113"/>
      <c r="C256" s="45"/>
      <c r="D256" s="72">
        <f>SUM(D251+D255+D250+D247+D254+D246+D249+D248)</f>
        <v>170036</v>
      </c>
      <c r="E256" s="15"/>
      <c r="F256" s="15"/>
      <c r="G256" s="15"/>
      <c r="H256" s="15"/>
      <c r="I256" s="15"/>
      <c r="J256" s="15"/>
      <c r="K256" s="15"/>
    </row>
    <row r="257" spans="1:11" ht="12.75" customHeight="1">
      <c r="A257" s="105"/>
      <c r="B257" s="113"/>
      <c r="C257" s="45"/>
      <c r="D257" s="72"/>
      <c r="E257" s="15"/>
      <c r="F257" s="15"/>
      <c r="G257" s="15"/>
      <c r="H257" s="15"/>
      <c r="I257" s="15"/>
      <c r="J257" s="15"/>
      <c r="K257" s="15"/>
    </row>
    <row r="258" spans="1:11" ht="12.75" customHeight="1">
      <c r="A258" s="105" t="s">
        <v>103</v>
      </c>
      <c r="B258" s="113"/>
      <c r="C258" s="45"/>
      <c r="D258" s="72"/>
      <c r="E258" s="15"/>
      <c r="F258" s="15"/>
      <c r="G258" s="15"/>
      <c r="H258" s="15"/>
      <c r="I258" s="15"/>
      <c r="J258" s="15"/>
      <c r="K258" s="15"/>
    </row>
    <row r="259" spans="1:11" ht="12.75" customHeight="1">
      <c r="A259" s="106">
        <v>3923</v>
      </c>
      <c r="B259" s="107" t="s">
        <v>130</v>
      </c>
      <c r="C259" s="45"/>
      <c r="D259" s="43">
        <v>2000</v>
      </c>
      <c r="E259" s="15"/>
      <c r="F259" s="15"/>
      <c r="G259" s="15"/>
      <c r="H259" s="15"/>
      <c r="I259" s="15"/>
      <c r="J259" s="15"/>
      <c r="K259" s="15"/>
    </row>
    <row r="260" spans="1:11" ht="12.75" customHeight="1">
      <c r="A260" s="105" t="s">
        <v>131</v>
      </c>
      <c r="B260" s="107"/>
      <c r="C260" s="45"/>
      <c r="D260" s="72">
        <f>SUM(D259)</f>
        <v>2000</v>
      </c>
      <c r="E260" s="15"/>
      <c r="F260" s="15"/>
      <c r="G260" s="15"/>
      <c r="H260" s="15"/>
      <c r="I260" s="15"/>
      <c r="J260" s="15"/>
      <c r="K260" s="15"/>
    </row>
    <row r="261" spans="1:11" ht="12.75" customHeight="1">
      <c r="A261" s="105"/>
      <c r="B261" s="113"/>
      <c r="C261" s="45"/>
      <c r="D261" s="72"/>
      <c r="E261" s="15"/>
      <c r="F261" s="15"/>
      <c r="G261" s="15"/>
      <c r="H261" s="15"/>
      <c r="I261" s="15"/>
      <c r="J261" s="15"/>
      <c r="K261" s="15"/>
    </row>
    <row r="262" spans="1:11" ht="12.75" customHeight="1">
      <c r="A262" s="105" t="s">
        <v>132</v>
      </c>
      <c r="B262" s="113"/>
      <c r="C262" s="45"/>
      <c r="D262" s="72"/>
      <c r="E262" s="15"/>
      <c r="F262" s="15"/>
      <c r="G262" s="15"/>
      <c r="H262" s="15"/>
      <c r="I262" s="15"/>
      <c r="J262" s="15"/>
      <c r="K262" s="15"/>
    </row>
    <row r="263" spans="1:11" ht="12.75" customHeight="1">
      <c r="A263" s="106">
        <v>4013</v>
      </c>
      <c r="B263" s="107" t="s">
        <v>133</v>
      </c>
      <c r="C263" s="45"/>
      <c r="D263" s="43">
        <v>30000</v>
      </c>
      <c r="E263" s="15"/>
      <c r="F263" s="15"/>
      <c r="G263" s="15"/>
      <c r="H263" s="15"/>
      <c r="I263" s="15"/>
      <c r="J263" s="15"/>
      <c r="K263" s="15"/>
    </row>
    <row r="264" spans="1:11" ht="12.75" customHeight="1">
      <c r="A264" s="106">
        <v>4114</v>
      </c>
      <c r="B264" s="107" t="s">
        <v>134</v>
      </c>
      <c r="C264" s="45"/>
      <c r="D264" s="43">
        <v>320000</v>
      </c>
      <c r="E264" s="15"/>
      <c r="F264" s="15"/>
      <c r="G264" s="15"/>
      <c r="H264" s="15"/>
      <c r="I264" s="15"/>
      <c r="J264" s="15"/>
      <c r="K264" s="15"/>
    </row>
    <row r="265" spans="1:11" ht="12.75" customHeight="1">
      <c r="A265" s="106">
        <v>4115</v>
      </c>
      <c r="B265" s="107" t="s">
        <v>135</v>
      </c>
      <c r="C265" s="45"/>
      <c r="D265" s="43">
        <v>800000</v>
      </c>
      <c r="E265" s="15"/>
      <c r="F265" s="15"/>
      <c r="G265" s="15"/>
      <c r="H265" s="15"/>
      <c r="I265" s="15"/>
      <c r="J265" s="15"/>
      <c r="K265" s="15"/>
    </row>
    <row r="266" spans="1:11" ht="12.75" customHeight="1">
      <c r="A266" s="106">
        <v>4124</v>
      </c>
      <c r="B266" s="107" t="s">
        <v>136</v>
      </c>
      <c r="C266" s="45"/>
      <c r="D266" s="43">
        <v>25000</v>
      </c>
      <c r="E266" s="15"/>
      <c r="F266" s="15"/>
      <c r="G266" s="15"/>
      <c r="H266" s="15"/>
      <c r="I266" s="15"/>
      <c r="J266" s="15"/>
      <c r="K266" s="15"/>
    </row>
    <row r="267" spans="1:11" ht="12.75" customHeight="1">
      <c r="A267" s="106">
        <v>4131</v>
      </c>
      <c r="B267" s="107" t="s">
        <v>137</v>
      </c>
      <c r="C267" s="45"/>
      <c r="D267" s="43">
        <v>30000</v>
      </c>
      <c r="E267" s="15"/>
      <c r="F267" s="15"/>
      <c r="G267" s="15"/>
      <c r="H267" s="15"/>
      <c r="I267" s="15"/>
      <c r="J267" s="15"/>
      <c r="K267" s="15"/>
    </row>
    <row r="268" spans="1:11" ht="12.75" customHeight="1">
      <c r="A268" s="105" t="s">
        <v>132</v>
      </c>
      <c r="B268" s="107"/>
      <c r="C268" s="45"/>
      <c r="D268" s="72">
        <f>SUM(D263:D267)</f>
        <v>1205000</v>
      </c>
      <c r="E268" s="15"/>
      <c r="F268" s="15"/>
      <c r="G268" s="15"/>
      <c r="H268" s="15"/>
      <c r="I268" s="15"/>
      <c r="J268" s="15"/>
      <c r="K268" s="15"/>
    </row>
    <row r="269" spans="1:11" ht="12.75" customHeight="1">
      <c r="A269" s="105"/>
      <c r="B269" s="113"/>
      <c r="C269" s="45"/>
      <c r="D269" s="72"/>
      <c r="E269" s="15"/>
      <c r="F269" s="15"/>
      <c r="G269" s="15"/>
      <c r="H269" s="15"/>
      <c r="I269" s="15"/>
      <c r="J269" s="15"/>
      <c r="K269" s="15"/>
    </row>
    <row r="270" spans="1:11" ht="12.75" customHeight="1">
      <c r="A270" s="105" t="s">
        <v>138</v>
      </c>
      <c r="B270" s="113"/>
      <c r="C270" s="45"/>
      <c r="D270" s="72"/>
      <c r="E270" s="15"/>
      <c r="F270" s="15"/>
      <c r="G270" s="15"/>
      <c r="H270" s="15"/>
      <c r="I270" s="15"/>
      <c r="J270" s="15"/>
      <c r="K270" s="15"/>
    </row>
    <row r="271" spans="1:11" ht="12.75" customHeight="1">
      <c r="A271" s="106">
        <v>5021</v>
      </c>
      <c r="B271" s="107" t="s">
        <v>139</v>
      </c>
      <c r="C271" s="45"/>
      <c r="D271" s="43">
        <v>100000</v>
      </c>
      <c r="E271" s="15"/>
      <c r="F271" s="15"/>
      <c r="G271" s="15"/>
      <c r="H271" s="15"/>
      <c r="I271" s="15"/>
      <c r="J271" s="15"/>
      <c r="K271" s="15"/>
    </row>
    <row r="272" spans="1:11" ht="12.75" customHeight="1">
      <c r="A272" s="106">
        <v>5038</v>
      </c>
      <c r="B272" s="114" t="s">
        <v>140</v>
      </c>
      <c r="C272" s="45"/>
      <c r="D272" s="43">
        <v>2732</v>
      </c>
      <c r="E272" s="15"/>
      <c r="F272" s="15"/>
      <c r="G272" s="15"/>
      <c r="H272" s="15"/>
      <c r="I272" s="15"/>
      <c r="J272" s="15"/>
      <c r="K272" s="15"/>
    </row>
    <row r="273" spans="1:11" ht="12.75" customHeight="1">
      <c r="A273" s="105" t="s">
        <v>93</v>
      </c>
      <c r="B273" s="115"/>
      <c r="C273" s="45"/>
      <c r="D273" s="72">
        <f>SUM(D271:D272)</f>
        <v>102732</v>
      </c>
      <c r="E273" s="15"/>
      <c r="F273" s="15"/>
      <c r="G273" s="15"/>
      <c r="H273" s="15"/>
      <c r="I273" s="15"/>
      <c r="J273" s="15"/>
      <c r="K273" s="15"/>
    </row>
    <row r="274" spans="1:11" ht="12.75" customHeight="1">
      <c r="A274" s="57"/>
      <c r="B274" s="113"/>
      <c r="C274" s="45"/>
      <c r="D274" s="72"/>
      <c r="E274" s="15"/>
      <c r="F274" s="15"/>
      <c r="G274" s="15"/>
      <c r="H274" s="15"/>
      <c r="I274" s="15"/>
      <c r="J274" s="15"/>
      <c r="K274" s="15"/>
    </row>
    <row r="275" spans="1:11" ht="12.75" customHeight="1">
      <c r="A275" s="44" t="s">
        <v>141</v>
      </c>
      <c r="B275" s="113"/>
      <c r="C275" s="45">
        <f>SUM(C179)</f>
        <v>51580</v>
      </c>
      <c r="D275" s="45">
        <f>SUM(D256+D243+D273+D191+D183+D268+D260+D237+D233)</f>
        <v>1490247</v>
      </c>
      <c r="E275" s="15"/>
      <c r="F275" s="15"/>
      <c r="G275" s="15"/>
      <c r="H275" s="15"/>
      <c r="I275" s="15"/>
      <c r="J275" s="15"/>
      <c r="K275" s="15"/>
    </row>
    <row r="276" spans="1:11" ht="12.75" customHeight="1">
      <c r="A276" s="44"/>
      <c r="B276" s="113"/>
      <c r="C276" s="45"/>
      <c r="D276" s="45"/>
      <c r="E276" s="15"/>
      <c r="F276" s="15"/>
      <c r="G276" s="15"/>
      <c r="H276" s="15"/>
      <c r="I276" s="15"/>
      <c r="J276" s="15"/>
      <c r="K276" s="15"/>
    </row>
    <row r="277" spans="1:11" ht="12.75" customHeight="1">
      <c r="A277" s="105" t="s">
        <v>50</v>
      </c>
      <c r="B277" s="113"/>
      <c r="C277" s="45"/>
      <c r="D277" s="72"/>
      <c r="E277" s="15"/>
      <c r="F277" s="15"/>
      <c r="G277" s="15"/>
      <c r="H277" s="15"/>
      <c r="I277" s="15"/>
      <c r="J277" s="15"/>
      <c r="K277" s="15"/>
    </row>
    <row r="278" spans="1:11" ht="12.75" customHeight="1">
      <c r="A278" s="106">
        <v>6011</v>
      </c>
      <c r="B278" s="107" t="s">
        <v>35</v>
      </c>
      <c r="C278" s="45"/>
      <c r="D278" s="43">
        <v>-1448667</v>
      </c>
      <c r="E278" s="15"/>
      <c r="F278" s="15"/>
      <c r="G278" s="15"/>
      <c r="H278" s="15"/>
      <c r="I278" s="15"/>
      <c r="J278" s="15"/>
      <c r="K278" s="15"/>
    </row>
    <row r="279" spans="1:11" ht="12.75" customHeight="1">
      <c r="A279" s="105" t="s">
        <v>51</v>
      </c>
      <c r="B279" s="113"/>
      <c r="C279" s="45"/>
      <c r="D279" s="72">
        <f>SUM(D278)</f>
        <v>-1448667</v>
      </c>
      <c r="E279" s="15"/>
      <c r="F279" s="15"/>
      <c r="G279" s="15"/>
      <c r="H279" s="15"/>
      <c r="I279" s="15"/>
      <c r="J279" s="15"/>
      <c r="K279" s="15"/>
    </row>
    <row r="280" spans="1:11" ht="12.75" customHeight="1">
      <c r="A280" s="57"/>
      <c r="B280" s="113"/>
      <c r="C280" s="45"/>
      <c r="D280" s="72"/>
      <c r="E280" s="15"/>
      <c r="F280" s="15"/>
      <c r="G280" s="15"/>
      <c r="H280" s="15"/>
      <c r="I280" s="15"/>
      <c r="J280" s="15"/>
      <c r="K280" s="15"/>
    </row>
    <row r="281" spans="1:4" ht="13.5">
      <c r="A281" s="44" t="s">
        <v>36</v>
      </c>
      <c r="B281" s="58"/>
      <c r="C281" s="45">
        <f>SUM(C275+C152+B83+C279+C170+C83)</f>
        <v>3015187</v>
      </c>
      <c r="D281" s="45">
        <f>SUM(D275+D152+C83+D279+D170)</f>
        <v>3015187</v>
      </c>
    </row>
    <row r="282" ht="12">
      <c r="B282" s="49"/>
    </row>
    <row r="284" ht="12">
      <c r="D284" s="49"/>
    </row>
    <row r="285" spans="3:4" ht="12">
      <c r="C285" s="49"/>
      <c r="D285" s="116"/>
    </row>
    <row r="286" spans="3:4" ht="12">
      <c r="C286" s="49"/>
      <c r="D286" s="116"/>
    </row>
    <row r="287" spans="3:4" ht="12">
      <c r="C287" s="49"/>
      <c r="D287" s="116"/>
    </row>
    <row r="288" spans="3:4" ht="12">
      <c r="C288" s="49"/>
      <c r="D288" s="116"/>
    </row>
    <row r="289" spans="3:4" ht="12">
      <c r="C289" s="49"/>
      <c r="D289" s="116"/>
    </row>
    <row r="290" spans="3:4" ht="12">
      <c r="C290" s="117"/>
      <c r="D290" s="116"/>
    </row>
    <row r="291" spans="3:4" ht="12">
      <c r="C291" s="117"/>
      <c r="D291" s="116"/>
    </row>
  </sheetData>
  <sheetProtection/>
  <mergeCells count="2">
    <mergeCell ref="A1:D1"/>
    <mergeCell ref="A2:D2"/>
  </mergeCells>
  <printOptions/>
  <pageMargins left="0.3937007874015748" right="0.3937007874015748" top="0.5905511811023623" bottom="0.5905511811023623" header="0.5118110236220472" footer="0.11811023622047245"/>
  <pageSetup firstPageNumber="1" useFirstPageNumber="1" horizontalDpi="600" verticalDpi="600" orientation="portrait" paperSize="9" scale="94" r:id="rId1"/>
  <headerFooter alignWithMargins="0">
    <oddFooter>&amp;C&amp;P</oddFooter>
  </headerFooter>
  <rowBreaks count="2" manualBreakCount="2">
    <brk id="122" max="255" man="1"/>
    <brk id="1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4"/>
  <sheetViews>
    <sheetView tabSelected="1" zoomScalePageLayoutView="0" workbookViewId="0" topLeftCell="A319">
      <selection activeCell="D335" sqref="D335"/>
    </sheetView>
  </sheetViews>
  <sheetFormatPr defaultColWidth="9.140625" defaultRowHeight="12.75"/>
  <cols>
    <col min="1" max="1" width="7.7109375" style="0" customWidth="1"/>
    <col min="2" max="2" width="66.28125" style="0" customWidth="1"/>
    <col min="3" max="4" width="11.7109375" style="0" customWidth="1"/>
    <col min="5" max="5" width="11.00390625" style="0" bestFit="1" customWidth="1"/>
  </cols>
  <sheetData>
    <row r="1" spans="1:4" ht="15">
      <c r="A1" s="155" t="s">
        <v>38</v>
      </c>
      <c r="B1" s="156"/>
      <c r="C1" s="156"/>
      <c r="D1" s="156"/>
    </row>
    <row r="2" spans="1:4" ht="12.75">
      <c r="A2" s="157"/>
      <c r="B2" s="158"/>
      <c r="C2" s="158"/>
      <c r="D2" s="158"/>
    </row>
    <row r="3" spans="1:4" ht="15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3.5">
      <c r="A5" s="4"/>
      <c r="B5" s="4"/>
      <c r="C5" s="6"/>
      <c r="D5" s="6"/>
    </row>
    <row r="6" spans="1:4" ht="13.5">
      <c r="A6" s="4" t="s">
        <v>5</v>
      </c>
      <c r="B6" s="4"/>
      <c r="C6" s="6"/>
      <c r="D6" s="6"/>
    </row>
    <row r="7" spans="1:4" ht="13.5">
      <c r="A7" s="4"/>
      <c r="B7" s="4"/>
      <c r="C7" s="6"/>
      <c r="D7" s="6"/>
    </row>
    <row r="8" spans="1:4" ht="13.5">
      <c r="A8" s="6" t="s">
        <v>6</v>
      </c>
      <c r="B8" s="4"/>
      <c r="C8" s="6"/>
      <c r="D8" s="6"/>
    </row>
    <row r="9" spans="1:4" ht="12.75">
      <c r="A9" s="18">
        <v>1012</v>
      </c>
      <c r="B9" s="18" t="s">
        <v>236</v>
      </c>
      <c r="C9" s="6">
        <v>-1396</v>
      </c>
      <c r="D9" s="6"/>
    </row>
    <row r="10" spans="1:4" ht="12.75">
      <c r="A10" s="7">
        <v>1013</v>
      </c>
      <c r="B10" s="8" t="s">
        <v>7</v>
      </c>
      <c r="C10" s="54">
        <f>SUM(C11:C13)</f>
        <v>6476</v>
      </c>
      <c r="D10" s="6"/>
    </row>
    <row r="11" spans="1:4" ht="13.5">
      <c r="A11" s="4"/>
      <c r="B11" s="11" t="s">
        <v>8</v>
      </c>
      <c r="C11" s="52">
        <v>102</v>
      </c>
      <c r="D11" s="6"/>
    </row>
    <row r="12" spans="1:4" ht="13.5">
      <c r="A12" s="4"/>
      <c r="B12" s="11" t="s">
        <v>237</v>
      </c>
      <c r="C12" s="52">
        <v>2168</v>
      </c>
      <c r="D12" s="6"/>
    </row>
    <row r="13" spans="1:4" ht="13.5">
      <c r="A13" s="4"/>
      <c r="B13" s="48" t="s">
        <v>39</v>
      </c>
      <c r="C13" s="52">
        <v>4206</v>
      </c>
      <c r="D13" s="6"/>
    </row>
    <row r="14" spans="1:4" ht="12.75">
      <c r="A14" s="12">
        <v>1015</v>
      </c>
      <c r="B14" s="8" t="s">
        <v>9</v>
      </c>
      <c r="C14" s="9">
        <f>SUM(C15)</f>
        <v>2604</v>
      </c>
      <c r="D14" s="10"/>
    </row>
    <row r="15" spans="1:4" ht="12.75">
      <c r="A15" s="10"/>
      <c r="B15" s="14" t="s">
        <v>187</v>
      </c>
      <c r="C15" s="13">
        <v>2604</v>
      </c>
      <c r="D15" s="10"/>
    </row>
    <row r="16" spans="1:4" ht="13.5">
      <c r="A16" s="6" t="s">
        <v>10</v>
      </c>
      <c r="B16" s="127"/>
      <c r="C16" s="25">
        <f>C10+C14+C9</f>
        <v>7684</v>
      </c>
      <c r="D16" s="10"/>
    </row>
    <row r="17" spans="1:4" ht="13.5">
      <c r="A17" s="6"/>
      <c r="B17" s="127"/>
      <c r="C17" s="25"/>
      <c r="D17" s="10"/>
    </row>
    <row r="18" spans="1:4" ht="13.5">
      <c r="A18" s="10" t="s">
        <v>167</v>
      </c>
      <c r="B18" s="137"/>
      <c r="C18" s="10"/>
      <c r="D18" s="10"/>
    </row>
    <row r="19" spans="1:4" ht="12.75">
      <c r="A19" s="7">
        <v>2305</v>
      </c>
      <c r="B19" s="131" t="s">
        <v>11</v>
      </c>
      <c r="C19" s="10"/>
      <c r="D19" s="10">
        <f>SUM(D20:D21)</f>
        <v>39</v>
      </c>
    </row>
    <row r="20" spans="1:4" ht="12.75">
      <c r="A20" s="7"/>
      <c r="B20" s="132" t="s">
        <v>12</v>
      </c>
      <c r="C20" s="10"/>
      <c r="D20" s="7">
        <v>31</v>
      </c>
    </row>
    <row r="21" spans="1:4" ht="12.75">
      <c r="A21" s="7"/>
      <c r="B21" s="125" t="s">
        <v>147</v>
      </c>
      <c r="C21" s="10"/>
      <c r="D21" s="7">
        <v>8</v>
      </c>
    </row>
    <row r="22" spans="1:4" ht="12.75">
      <c r="A22" s="7">
        <v>2309</v>
      </c>
      <c r="B22" s="131" t="s">
        <v>14</v>
      </c>
      <c r="C22" s="10"/>
      <c r="D22" s="10">
        <f>SUM(D23:D24)</f>
        <v>92</v>
      </c>
    </row>
    <row r="23" spans="1:4" ht="12.75">
      <c r="A23" s="7"/>
      <c r="B23" s="132" t="s">
        <v>12</v>
      </c>
      <c r="C23" s="10"/>
      <c r="D23" s="7">
        <v>72</v>
      </c>
    </row>
    <row r="24" spans="1:4" ht="12.75">
      <c r="A24" s="7"/>
      <c r="B24" s="125" t="s">
        <v>147</v>
      </c>
      <c r="C24" s="10"/>
      <c r="D24" s="7">
        <v>20</v>
      </c>
    </row>
    <row r="25" spans="1:4" ht="12.75">
      <c r="A25" s="7">
        <v>2315</v>
      </c>
      <c r="B25" s="131" t="s">
        <v>15</v>
      </c>
      <c r="C25" s="10"/>
      <c r="D25" s="10">
        <f>SUM(D26:D27)</f>
        <v>115</v>
      </c>
    </row>
    <row r="26" spans="1:4" ht="12.75">
      <c r="A26" s="7"/>
      <c r="B26" s="132" t="s">
        <v>12</v>
      </c>
      <c r="C26" s="10"/>
      <c r="D26" s="7">
        <v>91</v>
      </c>
    </row>
    <row r="27" spans="1:4" ht="12.75">
      <c r="A27" s="7"/>
      <c r="B27" s="125" t="s">
        <v>147</v>
      </c>
      <c r="C27" s="10"/>
      <c r="D27" s="7">
        <v>24</v>
      </c>
    </row>
    <row r="28" spans="1:4" ht="12.75">
      <c r="A28" s="7">
        <v>2325</v>
      </c>
      <c r="B28" s="131" t="s">
        <v>16</v>
      </c>
      <c r="C28" s="10"/>
      <c r="D28" s="10">
        <f>SUM(D29:D30)</f>
        <v>78</v>
      </c>
    </row>
    <row r="29" spans="1:4" ht="12.75">
      <c r="A29" s="7"/>
      <c r="B29" s="132" t="s">
        <v>12</v>
      </c>
      <c r="C29" s="10"/>
      <c r="D29" s="7">
        <v>61</v>
      </c>
    </row>
    <row r="30" spans="1:4" ht="12.75">
      <c r="A30" s="7"/>
      <c r="B30" s="125" t="s">
        <v>147</v>
      </c>
      <c r="C30" s="10"/>
      <c r="D30" s="7">
        <v>17</v>
      </c>
    </row>
    <row r="31" spans="1:4" ht="12.75">
      <c r="A31" s="7">
        <v>2330</v>
      </c>
      <c r="B31" s="7" t="s">
        <v>17</v>
      </c>
      <c r="C31" s="10"/>
      <c r="D31" s="10">
        <f>SUM(D32:D33)</f>
        <v>19</v>
      </c>
    </row>
    <row r="32" spans="1:4" ht="12.75">
      <c r="A32" s="7"/>
      <c r="B32" s="132" t="s">
        <v>12</v>
      </c>
      <c r="C32" s="10"/>
      <c r="D32" s="7">
        <v>15</v>
      </c>
    </row>
    <row r="33" spans="1:4" ht="12.75">
      <c r="A33" s="7"/>
      <c r="B33" s="125" t="s">
        <v>147</v>
      </c>
      <c r="C33" s="10"/>
      <c r="D33" s="7">
        <v>4</v>
      </c>
    </row>
    <row r="34" spans="1:4" ht="12.75">
      <c r="A34" s="7">
        <v>2335</v>
      </c>
      <c r="B34" s="131" t="s">
        <v>18</v>
      </c>
      <c r="C34" s="10"/>
      <c r="D34" s="10">
        <f>SUM(D35:D35)</f>
        <v>2</v>
      </c>
    </row>
    <row r="35" spans="1:4" ht="12.75">
      <c r="A35" s="7"/>
      <c r="B35" s="132" t="s">
        <v>12</v>
      </c>
      <c r="C35" s="10"/>
      <c r="D35" s="7">
        <v>2</v>
      </c>
    </row>
    <row r="36" spans="1:4" ht="12.75">
      <c r="A36" s="7">
        <v>2345</v>
      </c>
      <c r="B36" s="131" t="s">
        <v>19</v>
      </c>
      <c r="C36" s="10"/>
      <c r="D36" s="10">
        <f>SUM(D37:D38)</f>
        <v>29</v>
      </c>
    </row>
    <row r="37" spans="1:4" ht="12.75">
      <c r="A37" s="7"/>
      <c r="B37" s="132" t="s">
        <v>12</v>
      </c>
      <c r="C37" s="10"/>
      <c r="D37" s="7">
        <v>23</v>
      </c>
    </row>
    <row r="38" spans="1:4" ht="12.75">
      <c r="A38" s="7"/>
      <c r="B38" s="125" t="s">
        <v>147</v>
      </c>
      <c r="C38" s="10"/>
      <c r="D38" s="7">
        <v>6</v>
      </c>
    </row>
    <row r="39" spans="1:4" ht="12.75">
      <c r="A39" s="7">
        <v>2360</v>
      </c>
      <c r="B39" s="131" t="s">
        <v>20</v>
      </c>
      <c r="C39" s="10"/>
      <c r="D39" s="10">
        <f>SUM(D40:D41)</f>
        <v>8</v>
      </c>
    </row>
    <row r="40" spans="1:4" ht="12.75">
      <c r="A40" s="7"/>
      <c r="B40" s="132" t="s">
        <v>12</v>
      </c>
      <c r="C40" s="10"/>
      <c r="D40" s="7">
        <v>6</v>
      </c>
    </row>
    <row r="41" spans="1:4" ht="12.75">
      <c r="A41" s="7"/>
      <c r="B41" s="125" t="s">
        <v>147</v>
      </c>
      <c r="C41" s="10"/>
      <c r="D41" s="7">
        <v>2</v>
      </c>
    </row>
    <row r="42" spans="1:4" ht="12.75">
      <c r="A42" s="133">
        <v>2795</v>
      </c>
      <c r="B42" s="128" t="s">
        <v>21</v>
      </c>
      <c r="C42" s="10"/>
      <c r="D42" s="10">
        <f>SUM(D43:D44)</f>
        <v>582</v>
      </c>
    </row>
    <row r="43" spans="1:4" ht="12.75">
      <c r="A43" s="25"/>
      <c r="B43" s="132" t="s">
        <v>12</v>
      </c>
      <c r="C43" s="10"/>
      <c r="D43" s="7">
        <v>458</v>
      </c>
    </row>
    <row r="44" spans="1:4" ht="12.75">
      <c r="A44" s="134"/>
      <c r="B44" s="125" t="s">
        <v>147</v>
      </c>
      <c r="C44" s="135"/>
      <c r="D44" s="136">
        <v>124</v>
      </c>
    </row>
    <row r="45" spans="1:4" ht="12.75">
      <c r="A45" s="7">
        <v>2850</v>
      </c>
      <c r="B45" s="131" t="s">
        <v>22</v>
      </c>
      <c r="C45" s="25"/>
      <c r="D45" s="25">
        <f>SUM(D46:D47)</f>
        <v>299</v>
      </c>
    </row>
    <row r="46" spans="1:4" ht="12.75">
      <c r="A46" s="7"/>
      <c r="B46" s="132" t="s">
        <v>12</v>
      </c>
      <c r="C46" s="7"/>
      <c r="D46" s="7">
        <v>235</v>
      </c>
    </row>
    <row r="47" spans="1:4" ht="12.75">
      <c r="A47" s="7"/>
      <c r="B47" s="125" t="s">
        <v>147</v>
      </c>
      <c r="C47" s="7"/>
      <c r="D47" s="7">
        <v>64</v>
      </c>
    </row>
    <row r="48" spans="1:4" ht="12.75">
      <c r="A48" s="26">
        <v>2875</v>
      </c>
      <c r="B48" s="128" t="s">
        <v>23</v>
      </c>
      <c r="C48" s="25"/>
      <c r="D48" s="25">
        <f>SUM(D49:D50)</f>
        <v>666</v>
      </c>
    </row>
    <row r="49" spans="1:4" ht="12.75">
      <c r="A49" s="7"/>
      <c r="B49" s="13" t="s">
        <v>12</v>
      </c>
      <c r="C49" s="7"/>
      <c r="D49" s="7">
        <v>524</v>
      </c>
    </row>
    <row r="50" spans="1:4" ht="12.75">
      <c r="A50" s="7"/>
      <c r="B50" s="125" t="s">
        <v>147</v>
      </c>
      <c r="C50" s="7"/>
      <c r="D50" s="7">
        <v>142</v>
      </c>
    </row>
    <row r="51" spans="1:4" ht="12.75">
      <c r="A51" s="27">
        <v>2985</v>
      </c>
      <c r="B51" s="128" t="s">
        <v>24</v>
      </c>
      <c r="C51" s="25"/>
      <c r="D51" s="25">
        <f>SUM(D52:D53)</f>
        <v>14</v>
      </c>
    </row>
    <row r="52" spans="1:4" ht="12.75">
      <c r="A52" s="7"/>
      <c r="B52" s="132" t="s">
        <v>12</v>
      </c>
      <c r="C52" s="7"/>
      <c r="D52" s="7">
        <v>11</v>
      </c>
    </row>
    <row r="53" spans="1:4" ht="12.75">
      <c r="A53" s="7"/>
      <c r="B53" s="125" t="s">
        <v>147</v>
      </c>
      <c r="C53" s="7"/>
      <c r="D53" s="7">
        <v>3</v>
      </c>
    </row>
    <row r="54" spans="1:4" ht="12.75">
      <c r="A54" s="10" t="s">
        <v>25</v>
      </c>
      <c r="B54" s="132"/>
      <c r="C54" s="25"/>
      <c r="D54" s="25">
        <f>SUM(D51+D48+D45+D42+D39+D36+D34+D31+D28+D25+D22+D19)</f>
        <v>1943</v>
      </c>
    </row>
    <row r="55" spans="1:4" ht="13.5">
      <c r="A55" s="6"/>
      <c r="B55" s="16"/>
      <c r="C55" s="6"/>
      <c r="D55" s="10"/>
    </row>
    <row r="56" spans="1:4" ht="12.75">
      <c r="A56" s="10" t="s">
        <v>168</v>
      </c>
      <c r="B56" s="18"/>
      <c r="C56" s="6"/>
      <c r="D56" s="10"/>
    </row>
    <row r="57" spans="1:4" ht="12.75">
      <c r="A57" s="29">
        <v>3021</v>
      </c>
      <c r="B57" s="30" t="s">
        <v>26</v>
      </c>
      <c r="C57" s="6"/>
      <c r="D57" s="10"/>
    </row>
    <row r="58" spans="1:4" ht="13.5">
      <c r="A58" s="31"/>
      <c r="B58" s="52" t="s">
        <v>12</v>
      </c>
      <c r="C58" s="6"/>
      <c r="D58" s="7">
        <v>395</v>
      </c>
    </row>
    <row r="59" spans="1:4" ht="13.5">
      <c r="A59" s="31"/>
      <c r="B59" s="125" t="s">
        <v>147</v>
      </c>
      <c r="C59" s="6"/>
      <c r="D59" s="7">
        <v>106</v>
      </c>
    </row>
    <row r="60" spans="1:4" ht="12.75">
      <c r="A60" s="10" t="s">
        <v>27</v>
      </c>
      <c r="B60" s="32"/>
      <c r="C60" s="6"/>
      <c r="D60" s="10">
        <f>SUM(D58:D59)</f>
        <v>501</v>
      </c>
    </row>
    <row r="61" spans="1:4" ht="12.75">
      <c r="A61" s="10"/>
      <c r="B61" s="32"/>
      <c r="C61" s="6"/>
      <c r="D61" s="10"/>
    </row>
    <row r="62" spans="1:4" ht="12.75">
      <c r="A62" s="25" t="s">
        <v>169</v>
      </c>
      <c r="B62" s="17"/>
      <c r="C62" s="6"/>
      <c r="D62" s="10"/>
    </row>
    <row r="63" spans="1:4" ht="12.75">
      <c r="A63" s="7">
        <v>3030</v>
      </c>
      <c r="B63" s="32" t="s">
        <v>28</v>
      </c>
      <c r="C63" s="6"/>
      <c r="D63" s="10"/>
    </row>
    <row r="64" spans="1:4" ht="12.75">
      <c r="A64" s="10"/>
      <c r="B64" s="53" t="s">
        <v>12</v>
      </c>
      <c r="C64" s="6"/>
      <c r="D64" s="7">
        <v>126</v>
      </c>
    </row>
    <row r="65" spans="1:4" ht="12.75">
      <c r="A65" s="10"/>
      <c r="B65" s="125" t="s">
        <v>147</v>
      </c>
      <c r="C65" s="6"/>
      <c r="D65" s="7">
        <v>34</v>
      </c>
    </row>
    <row r="66" spans="1:4" ht="12.75">
      <c r="A66" s="10" t="s">
        <v>29</v>
      </c>
      <c r="B66" s="32"/>
      <c r="C66" s="6"/>
      <c r="D66" s="10">
        <f>SUM(D64:D65)</f>
        <v>160</v>
      </c>
    </row>
    <row r="67" spans="1:4" ht="12.75">
      <c r="A67" s="6"/>
      <c r="B67" s="36"/>
      <c r="C67" s="37"/>
      <c r="D67" s="37"/>
    </row>
    <row r="68" spans="1:4" ht="13.5">
      <c r="A68" s="6" t="s">
        <v>30</v>
      </c>
      <c r="B68" s="16"/>
      <c r="C68" s="37"/>
      <c r="D68" s="37"/>
    </row>
    <row r="69" spans="1:4" s="49" customFormat="1" ht="12">
      <c r="A69" s="119">
        <v>3309</v>
      </c>
      <c r="B69" s="120" t="s">
        <v>143</v>
      </c>
      <c r="C69" s="121"/>
      <c r="D69" s="121">
        <v>19</v>
      </c>
    </row>
    <row r="70" spans="1:4" ht="12.75">
      <c r="A70" s="34">
        <v>3318</v>
      </c>
      <c r="B70" s="35" t="s">
        <v>32</v>
      </c>
      <c r="C70" s="37"/>
      <c r="D70" s="38">
        <v>83</v>
      </c>
    </row>
    <row r="71" spans="1:4" ht="12.75">
      <c r="A71" s="6" t="s">
        <v>33</v>
      </c>
      <c r="B71" s="36"/>
      <c r="C71" s="37"/>
      <c r="D71" s="37">
        <f>SUM(D69:D70)</f>
        <v>102</v>
      </c>
    </row>
    <row r="72" spans="1:4" ht="12.75">
      <c r="A72" s="6"/>
      <c r="B72" s="36"/>
      <c r="C72" s="37"/>
      <c r="D72" s="37"/>
    </row>
    <row r="73" spans="1:4" ht="12.75">
      <c r="A73" s="6" t="s">
        <v>50</v>
      </c>
      <c r="B73" s="55"/>
      <c r="C73" s="37"/>
      <c r="D73" s="37"/>
    </row>
    <row r="74" spans="1:4" ht="12.75">
      <c r="A74" s="40">
        <v>6110</v>
      </c>
      <c r="B74" s="41" t="s">
        <v>35</v>
      </c>
      <c r="C74" s="37"/>
      <c r="D74" s="38">
        <v>4978</v>
      </c>
    </row>
    <row r="75" spans="1:4" ht="12.75">
      <c r="A75" s="6" t="s">
        <v>51</v>
      </c>
      <c r="B75" s="36"/>
      <c r="C75" s="37"/>
      <c r="D75" s="37">
        <f>SUM(D74)</f>
        <v>4978</v>
      </c>
    </row>
    <row r="76" spans="1:4" ht="12.75">
      <c r="A76" s="6"/>
      <c r="B76" s="36"/>
      <c r="C76" s="37"/>
      <c r="D76" s="37"/>
    </row>
    <row r="77" spans="1:4" ht="13.5">
      <c r="A77" s="159" t="s">
        <v>34</v>
      </c>
      <c r="B77" s="160"/>
      <c r="C77" s="6">
        <f>SUM(C16)</f>
        <v>7684</v>
      </c>
      <c r="D77" s="10">
        <f>SUM(D75+D71+D66+D60+D54)</f>
        <v>7684</v>
      </c>
    </row>
    <row r="78" spans="1:4" ht="13.5">
      <c r="A78" s="142"/>
      <c r="B78" s="146"/>
      <c r="C78" s="6"/>
      <c r="D78" s="10"/>
    </row>
    <row r="79" spans="1:4" ht="13.5">
      <c r="A79" s="142" t="s">
        <v>188</v>
      </c>
      <c r="B79" s="146"/>
      <c r="C79" s="6"/>
      <c r="D79" s="10"/>
    </row>
    <row r="80" spans="1:4" ht="13.5">
      <c r="A80" s="142"/>
      <c r="B80" s="146"/>
      <c r="C80" s="6"/>
      <c r="D80" s="10"/>
    </row>
    <row r="81" spans="1:4" ht="12.75">
      <c r="A81" s="118" t="s">
        <v>192</v>
      </c>
      <c r="B81" s="126"/>
      <c r="C81" s="7"/>
      <c r="D81" s="25"/>
    </row>
    <row r="82" spans="1:4" ht="12.75">
      <c r="A82" s="7">
        <v>2305</v>
      </c>
      <c r="B82" s="131" t="s">
        <v>11</v>
      </c>
      <c r="C82" s="10"/>
      <c r="D82" s="10">
        <f>SUM(D83:D84)</f>
        <v>353</v>
      </c>
    </row>
    <row r="83" spans="1:4" ht="12.75">
      <c r="A83" s="7"/>
      <c r="B83" s="132" t="s">
        <v>12</v>
      </c>
      <c r="C83" s="10"/>
      <c r="D83" s="7">
        <v>277</v>
      </c>
    </row>
    <row r="84" spans="1:4" ht="12.75">
      <c r="A84" s="7"/>
      <c r="B84" s="125" t="s">
        <v>147</v>
      </c>
      <c r="C84" s="10"/>
      <c r="D84" s="7">
        <v>76</v>
      </c>
    </row>
    <row r="85" spans="1:4" ht="12.75">
      <c r="A85" s="7">
        <v>2309</v>
      </c>
      <c r="B85" s="131" t="s">
        <v>14</v>
      </c>
      <c r="C85" s="10"/>
      <c r="D85" s="10">
        <f>SUM(D86:D87)</f>
        <v>353</v>
      </c>
    </row>
    <row r="86" spans="1:4" ht="12.75">
      <c r="A86" s="7"/>
      <c r="B86" s="132" t="s">
        <v>12</v>
      </c>
      <c r="C86" s="10"/>
      <c r="D86" s="7">
        <v>277</v>
      </c>
    </row>
    <row r="87" spans="1:4" ht="12.75">
      <c r="A87" s="7"/>
      <c r="B87" s="125" t="s">
        <v>147</v>
      </c>
      <c r="C87" s="10"/>
      <c r="D87" s="7">
        <v>76</v>
      </c>
    </row>
    <row r="88" spans="1:4" ht="12.75">
      <c r="A88" s="7">
        <v>2310</v>
      </c>
      <c r="B88" s="147" t="s">
        <v>116</v>
      </c>
      <c r="C88" s="10"/>
      <c r="D88" s="10">
        <f>SUM(D89:D90)</f>
        <v>353</v>
      </c>
    </row>
    <row r="89" spans="1:4" ht="12.75">
      <c r="A89" s="7"/>
      <c r="B89" s="132" t="s">
        <v>12</v>
      </c>
      <c r="C89" s="10"/>
      <c r="D89" s="7">
        <v>277</v>
      </c>
    </row>
    <row r="90" spans="1:4" ht="12.75">
      <c r="A90" s="7"/>
      <c r="B90" s="125" t="s">
        <v>147</v>
      </c>
      <c r="C90" s="10"/>
      <c r="D90" s="7">
        <v>76</v>
      </c>
    </row>
    <row r="91" spans="1:4" ht="12.75">
      <c r="A91" s="7">
        <v>2315</v>
      </c>
      <c r="B91" s="131" t="s">
        <v>15</v>
      </c>
      <c r="C91" s="10"/>
      <c r="D91" s="10">
        <f>SUM(D92:D93)</f>
        <v>353</v>
      </c>
    </row>
    <row r="92" spans="1:4" ht="12.75">
      <c r="A92" s="7"/>
      <c r="B92" s="132" t="s">
        <v>12</v>
      </c>
      <c r="C92" s="10"/>
      <c r="D92" s="7">
        <v>277</v>
      </c>
    </row>
    <row r="93" spans="1:4" ht="12.75">
      <c r="A93" s="7"/>
      <c r="B93" s="125" t="s">
        <v>147</v>
      </c>
      <c r="C93" s="10"/>
      <c r="D93" s="7">
        <v>76</v>
      </c>
    </row>
    <row r="94" spans="1:4" ht="12.75">
      <c r="A94" s="7">
        <v>2325</v>
      </c>
      <c r="B94" s="131" t="s">
        <v>16</v>
      </c>
      <c r="C94" s="10"/>
      <c r="D94" s="10">
        <f>SUM(D95:D96)</f>
        <v>353</v>
      </c>
    </row>
    <row r="95" spans="1:4" ht="12.75">
      <c r="A95" s="7"/>
      <c r="B95" s="132" t="s">
        <v>12</v>
      </c>
      <c r="C95" s="10"/>
      <c r="D95" s="7">
        <v>277</v>
      </c>
    </row>
    <row r="96" spans="1:4" ht="12.75">
      <c r="A96" s="7"/>
      <c r="B96" s="125" t="s">
        <v>147</v>
      </c>
      <c r="C96" s="10"/>
      <c r="D96" s="7">
        <v>76</v>
      </c>
    </row>
    <row r="97" spans="1:4" ht="12.75">
      <c r="A97" s="7">
        <v>2330</v>
      </c>
      <c r="B97" s="7" t="s">
        <v>17</v>
      </c>
      <c r="C97" s="10"/>
      <c r="D97" s="10">
        <f>SUM(D98:D99)</f>
        <v>353</v>
      </c>
    </row>
    <row r="98" spans="1:4" ht="12.75">
      <c r="A98" s="7"/>
      <c r="B98" s="132" t="s">
        <v>12</v>
      </c>
      <c r="C98" s="10"/>
      <c r="D98" s="7">
        <v>277</v>
      </c>
    </row>
    <row r="99" spans="1:4" ht="12.75">
      <c r="A99" s="7"/>
      <c r="B99" s="125" t="s">
        <v>147</v>
      </c>
      <c r="C99" s="10"/>
      <c r="D99" s="7">
        <v>76</v>
      </c>
    </row>
    <row r="100" spans="1:4" ht="12.75">
      <c r="A100" s="7">
        <v>2335</v>
      </c>
      <c r="B100" s="131" t="s">
        <v>18</v>
      </c>
      <c r="C100" s="10"/>
      <c r="D100" s="10">
        <f>SUM(D101:D102)</f>
        <v>353</v>
      </c>
    </row>
    <row r="101" spans="1:4" ht="12.75">
      <c r="A101" s="7"/>
      <c r="B101" s="132" t="s">
        <v>12</v>
      </c>
      <c r="C101" s="10"/>
      <c r="D101" s="7">
        <v>277</v>
      </c>
    </row>
    <row r="102" spans="1:4" ht="12.75">
      <c r="A102" s="7"/>
      <c r="B102" s="125" t="s">
        <v>147</v>
      </c>
      <c r="C102" s="10"/>
      <c r="D102" s="7">
        <v>76</v>
      </c>
    </row>
    <row r="103" spans="1:4" ht="12.75">
      <c r="A103" s="7">
        <v>2345</v>
      </c>
      <c r="B103" s="131" t="s">
        <v>19</v>
      </c>
      <c r="C103" s="10"/>
      <c r="D103" s="10">
        <f>SUM(D104:D105)</f>
        <v>353</v>
      </c>
    </row>
    <row r="104" spans="1:4" ht="12.75">
      <c r="A104" s="7"/>
      <c r="B104" s="132" t="s">
        <v>12</v>
      </c>
      <c r="C104" s="10"/>
      <c r="D104" s="7">
        <v>277</v>
      </c>
    </row>
    <row r="105" spans="1:4" ht="12.75">
      <c r="A105" s="7"/>
      <c r="B105" s="125" t="s">
        <v>147</v>
      </c>
      <c r="C105" s="10"/>
      <c r="D105" s="7">
        <v>76</v>
      </c>
    </row>
    <row r="106" spans="1:4" ht="12.75">
      <c r="A106" s="7">
        <v>2360</v>
      </c>
      <c r="B106" s="131" t="s">
        <v>20</v>
      </c>
      <c r="C106" s="10"/>
      <c r="D106" s="10">
        <f>SUM(D107:D108)</f>
        <v>353</v>
      </c>
    </row>
    <row r="107" spans="1:4" ht="12.75">
      <c r="A107" s="7"/>
      <c r="B107" s="132" t="s">
        <v>12</v>
      </c>
      <c r="C107" s="10"/>
      <c r="D107" s="7">
        <v>277</v>
      </c>
    </row>
    <row r="108" spans="1:4" ht="12.75">
      <c r="A108" s="7"/>
      <c r="B108" s="125" t="s">
        <v>147</v>
      </c>
      <c r="C108" s="10"/>
      <c r="D108" s="7">
        <v>76</v>
      </c>
    </row>
    <row r="109" spans="1:4" ht="13.5">
      <c r="A109" s="118" t="s">
        <v>189</v>
      </c>
      <c r="B109" s="146"/>
      <c r="C109" s="6"/>
      <c r="D109" s="10">
        <f>SUM(D106+D103+D100+D97+D94+D91+D85+D82+D88)</f>
        <v>3177</v>
      </c>
    </row>
    <row r="110" spans="1:4" ht="13.5">
      <c r="A110" s="118"/>
      <c r="B110" s="146"/>
      <c r="C110" s="6"/>
      <c r="D110" s="10"/>
    </row>
    <row r="111" spans="1:4" ht="13.5">
      <c r="A111" s="118" t="s">
        <v>188</v>
      </c>
      <c r="B111" s="146"/>
      <c r="C111" s="6"/>
      <c r="D111" s="10">
        <f>SUM(D109)</f>
        <v>3177</v>
      </c>
    </row>
    <row r="112" spans="1:5" ht="13.5">
      <c r="A112" s="33"/>
      <c r="B112" s="39"/>
      <c r="C112" s="6"/>
      <c r="D112" s="10"/>
      <c r="E112" s="116"/>
    </row>
    <row r="113" spans="1:4" ht="13.5">
      <c r="A113" s="123" t="s">
        <v>190</v>
      </c>
      <c r="B113" s="39"/>
      <c r="C113" s="6"/>
      <c r="D113" s="10"/>
    </row>
    <row r="114" spans="1:4" ht="13.5">
      <c r="A114" s="33"/>
      <c r="B114" s="39"/>
      <c r="C114" s="6"/>
      <c r="D114" s="10"/>
    </row>
    <row r="115" spans="1:4" ht="12.75">
      <c r="A115" s="6" t="s">
        <v>6</v>
      </c>
      <c r="B115" s="32"/>
      <c r="C115" s="21"/>
      <c r="D115" s="25"/>
    </row>
    <row r="116" spans="1:4" ht="12.75">
      <c r="A116" s="18">
        <v>1053</v>
      </c>
      <c r="B116" s="32" t="s">
        <v>222</v>
      </c>
      <c r="C116" s="18">
        <v>7311</v>
      </c>
      <c r="D116" s="25"/>
    </row>
    <row r="117" spans="1:4" ht="12.75">
      <c r="A117" s="18">
        <v>1071</v>
      </c>
      <c r="B117" s="32" t="s">
        <v>233</v>
      </c>
      <c r="C117" s="18">
        <v>5000</v>
      </c>
      <c r="D117" s="25"/>
    </row>
    <row r="118" spans="1:4" ht="12.75">
      <c r="A118" s="18">
        <v>1073</v>
      </c>
      <c r="B118" s="32" t="s">
        <v>165</v>
      </c>
      <c r="C118" s="18">
        <v>670</v>
      </c>
      <c r="D118" s="25"/>
    </row>
    <row r="119" spans="1:4" ht="12.75">
      <c r="A119" s="18">
        <v>1077</v>
      </c>
      <c r="B119" s="32" t="s">
        <v>232</v>
      </c>
      <c r="C119" s="18">
        <v>-40000</v>
      </c>
      <c r="D119" s="25"/>
    </row>
    <row r="120" spans="1:4" ht="12.75">
      <c r="A120" s="18">
        <v>1092</v>
      </c>
      <c r="B120" s="32" t="s">
        <v>230</v>
      </c>
      <c r="C120" s="18">
        <v>60000</v>
      </c>
      <c r="D120" s="25"/>
    </row>
    <row r="121" spans="1:4" ht="12.75">
      <c r="A121" s="18">
        <v>1123</v>
      </c>
      <c r="B121" s="32" t="s">
        <v>231</v>
      </c>
      <c r="C121" s="18">
        <v>12960</v>
      </c>
      <c r="D121" s="25"/>
    </row>
    <row r="122" spans="1:4" ht="12.75">
      <c r="A122" s="18">
        <v>1160</v>
      </c>
      <c r="B122" s="32" t="s">
        <v>164</v>
      </c>
      <c r="C122" s="18">
        <v>800</v>
      </c>
      <c r="D122" s="25"/>
    </row>
    <row r="123" spans="1:4" ht="12.75">
      <c r="A123" s="18">
        <v>1174</v>
      </c>
      <c r="B123" s="141" t="s">
        <v>162</v>
      </c>
      <c r="C123" s="18">
        <v>-27038</v>
      </c>
      <c r="D123" s="25"/>
    </row>
    <row r="124" spans="1:4" ht="12.75">
      <c r="A124" s="18">
        <v>1175</v>
      </c>
      <c r="B124" s="141" t="s">
        <v>163</v>
      </c>
      <c r="C124" s="18">
        <v>-209036</v>
      </c>
      <c r="D124" s="25"/>
    </row>
    <row r="125" spans="1:4" ht="12.75">
      <c r="A125" s="18">
        <v>1185</v>
      </c>
      <c r="B125" s="141" t="s">
        <v>170</v>
      </c>
      <c r="C125" s="18">
        <v>1914</v>
      </c>
      <c r="D125" s="25"/>
    </row>
    <row r="126" spans="1:4" ht="12.75">
      <c r="A126" s="18">
        <v>1191</v>
      </c>
      <c r="B126" s="153" t="s">
        <v>224</v>
      </c>
      <c r="C126" s="18">
        <v>8613</v>
      </c>
      <c r="D126" s="25"/>
    </row>
    <row r="127" spans="1:4" ht="12.75">
      <c r="A127" s="18">
        <v>1194</v>
      </c>
      <c r="B127" s="141" t="s">
        <v>223</v>
      </c>
      <c r="C127" s="18">
        <v>24310</v>
      </c>
      <c r="D127" s="25"/>
    </row>
    <row r="128" spans="1:4" ht="12.75">
      <c r="A128" s="18">
        <v>1196</v>
      </c>
      <c r="B128" s="141" t="s">
        <v>184</v>
      </c>
      <c r="C128" s="18">
        <v>100</v>
      </c>
      <c r="D128" s="25"/>
    </row>
    <row r="129" spans="1:4" ht="12.75">
      <c r="A129" s="18">
        <v>1210</v>
      </c>
      <c r="B129" s="32" t="s">
        <v>173</v>
      </c>
      <c r="C129" s="18">
        <v>3349</v>
      </c>
      <c r="D129" s="25"/>
    </row>
    <row r="130" spans="1:4" ht="12.75">
      <c r="A130" s="18">
        <v>1211</v>
      </c>
      <c r="B130" s="32" t="s">
        <v>166</v>
      </c>
      <c r="C130" s="18">
        <v>3859</v>
      </c>
      <c r="D130" s="25"/>
    </row>
    <row r="131" spans="1:4" ht="12.75">
      <c r="A131" s="18">
        <v>1311</v>
      </c>
      <c r="B131" s="32" t="s">
        <v>171</v>
      </c>
      <c r="C131" s="18">
        <v>90</v>
      </c>
      <c r="D131" s="25"/>
    </row>
    <row r="132" spans="1:4" ht="12.75">
      <c r="A132" s="18">
        <v>1312</v>
      </c>
      <c r="B132" s="32" t="s">
        <v>158</v>
      </c>
      <c r="C132" s="18">
        <v>-90</v>
      </c>
      <c r="D132" s="25"/>
    </row>
    <row r="133" spans="1:4" ht="12.75">
      <c r="A133" s="7">
        <v>1401</v>
      </c>
      <c r="B133" s="122" t="s">
        <v>144</v>
      </c>
      <c r="C133" s="21">
        <f>SUM(C134:C135)</f>
        <v>359</v>
      </c>
      <c r="D133" s="25"/>
    </row>
    <row r="134" spans="1:4" ht="12.75">
      <c r="A134" s="7"/>
      <c r="B134" s="122" t="s">
        <v>18</v>
      </c>
      <c r="C134" s="52">
        <v>55</v>
      </c>
      <c r="D134" s="25"/>
    </row>
    <row r="135" spans="1:4" ht="12.75">
      <c r="A135" s="92"/>
      <c r="B135" s="28" t="s">
        <v>19</v>
      </c>
      <c r="C135" s="52">
        <v>304</v>
      </c>
      <c r="D135" s="7"/>
    </row>
    <row r="136" spans="1:4" ht="12.75">
      <c r="A136" s="92">
        <v>1411</v>
      </c>
      <c r="B136" s="32" t="s">
        <v>171</v>
      </c>
      <c r="C136" s="21">
        <f>C137</f>
        <v>150</v>
      </c>
      <c r="D136" s="7"/>
    </row>
    <row r="137" spans="1:4" ht="12.75">
      <c r="A137" s="92"/>
      <c r="B137" s="53" t="s">
        <v>149</v>
      </c>
      <c r="C137" s="52">
        <v>150</v>
      </c>
      <c r="D137" s="7"/>
    </row>
    <row r="138" spans="1:4" ht="12.75">
      <c r="A138" s="92">
        <v>1420</v>
      </c>
      <c r="B138" s="32" t="s">
        <v>145</v>
      </c>
      <c r="C138" s="21">
        <f>SUM(C139:C139)</f>
        <v>1000</v>
      </c>
      <c r="D138" s="7"/>
    </row>
    <row r="139" spans="1:4" ht="12.75">
      <c r="A139" s="92"/>
      <c r="B139" s="53" t="s">
        <v>149</v>
      </c>
      <c r="C139" s="52">
        <v>1000</v>
      </c>
      <c r="D139" s="7"/>
    </row>
    <row r="140" spans="1:4" ht="12.75">
      <c r="A140" s="92">
        <v>1422</v>
      </c>
      <c r="B140" s="32" t="s">
        <v>146</v>
      </c>
      <c r="C140" s="21">
        <f>C141</f>
        <v>-1150</v>
      </c>
      <c r="D140" s="7"/>
    </row>
    <row r="141" spans="1:4" ht="12.75">
      <c r="A141" s="92"/>
      <c r="B141" s="28" t="s">
        <v>149</v>
      </c>
      <c r="C141" s="52">
        <v>-1150</v>
      </c>
      <c r="D141" s="7"/>
    </row>
    <row r="142" spans="1:4" ht="12.75">
      <c r="A142" s="6" t="s">
        <v>10</v>
      </c>
      <c r="B142" s="32"/>
      <c r="C142" s="21">
        <f>SUM(C116+C117+C118+C119+C120+C121+C122+C123+C124+C125+C126+C127+C128+C129+C130+C131+C132+C133+C136+C138+C140)</f>
        <v>-146829</v>
      </c>
      <c r="D142" s="7"/>
    </row>
    <row r="143" spans="1:4" ht="12.75">
      <c r="A143" s="6"/>
      <c r="B143" s="32"/>
      <c r="C143" s="21"/>
      <c r="D143" s="7"/>
    </row>
    <row r="144" spans="1:4" ht="12.75">
      <c r="A144" s="6" t="s">
        <v>67</v>
      </c>
      <c r="B144" s="32"/>
      <c r="C144" s="21"/>
      <c r="D144" s="7"/>
    </row>
    <row r="145" spans="1:4" ht="12.75">
      <c r="A145" s="18">
        <v>1794</v>
      </c>
      <c r="B145" s="149" t="s">
        <v>195</v>
      </c>
      <c r="C145" s="21"/>
      <c r="D145" s="7">
        <v>1</v>
      </c>
    </row>
    <row r="146" spans="1:4" ht="12.75">
      <c r="A146" s="18">
        <v>1802</v>
      </c>
      <c r="B146" s="149" t="s">
        <v>196</v>
      </c>
      <c r="C146" s="21"/>
      <c r="D146" s="7">
        <v>5155</v>
      </c>
    </row>
    <row r="147" spans="1:4" ht="12.75">
      <c r="A147" s="18">
        <v>1843</v>
      </c>
      <c r="B147" s="149" t="s">
        <v>194</v>
      </c>
      <c r="C147" s="21"/>
      <c r="D147" s="7">
        <v>1</v>
      </c>
    </row>
    <row r="148" spans="1:4" ht="12.75">
      <c r="A148" s="6" t="s">
        <v>67</v>
      </c>
      <c r="B148" s="32"/>
      <c r="C148" s="21"/>
      <c r="D148" s="25">
        <f>SUM(D145:D147)</f>
        <v>5157</v>
      </c>
    </row>
    <row r="149" spans="1:4" ht="12.75">
      <c r="A149" s="6"/>
      <c r="B149" s="32"/>
      <c r="C149" s="21"/>
      <c r="D149" s="7"/>
    </row>
    <row r="150" spans="1:4" ht="12.75">
      <c r="A150" s="118" t="s">
        <v>110</v>
      </c>
      <c r="B150" s="32"/>
      <c r="C150" s="18"/>
      <c r="D150" s="7"/>
    </row>
    <row r="151" spans="1:4" ht="12.75">
      <c r="A151" s="7">
        <v>2315</v>
      </c>
      <c r="B151" s="131" t="s">
        <v>15</v>
      </c>
      <c r="C151" s="7"/>
      <c r="D151" s="25">
        <f>SUM(D152:D154)</f>
        <v>0</v>
      </c>
    </row>
    <row r="152" spans="1:4" ht="12">
      <c r="A152" s="7"/>
      <c r="B152" s="131" t="s">
        <v>12</v>
      </c>
      <c r="C152" s="7"/>
      <c r="D152" s="7">
        <v>3000</v>
      </c>
    </row>
    <row r="153" spans="1:4" ht="12">
      <c r="A153" s="7"/>
      <c r="B153" s="131" t="s">
        <v>98</v>
      </c>
      <c r="C153" s="7"/>
      <c r="D153" s="7">
        <v>810</v>
      </c>
    </row>
    <row r="154" spans="1:4" ht="12.75">
      <c r="A154" s="7"/>
      <c r="B154" s="132" t="s">
        <v>73</v>
      </c>
      <c r="C154" s="7"/>
      <c r="D154" s="13">
        <v>-3810</v>
      </c>
    </row>
    <row r="155" spans="1:4" ht="12.75">
      <c r="A155" s="7">
        <v>2335</v>
      </c>
      <c r="B155" s="132" t="s">
        <v>18</v>
      </c>
      <c r="C155" s="7"/>
      <c r="D155" s="25">
        <f>SUM(D156)</f>
        <v>55</v>
      </c>
    </row>
    <row r="156" spans="1:4" ht="12.75">
      <c r="A156" s="7"/>
      <c r="B156" s="132" t="s">
        <v>73</v>
      </c>
      <c r="C156" s="7"/>
      <c r="D156" s="13">
        <v>55</v>
      </c>
    </row>
    <row r="157" spans="1:4" ht="12.75">
      <c r="A157" s="92">
        <v>2345</v>
      </c>
      <c r="B157" s="131" t="s">
        <v>19</v>
      </c>
      <c r="C157" s="7"/>
      <c r="D157" s="25">
        <f>D158</f>
        <v>304</v>
      </c>
    </row>
    <row r="158" spans="1:4" ht="12.75">
      <c r="A158" s="118"/>
      <c r="B158" s="132" t="s">
        <v>73</v>
      </c>
      <c r="C158" s="7"/>
      <c r="D158" s="13">
        <v>304</v>
      </c>
    </row>
    <row r="159" spans="1:4" ht="12.75">
      <c r="A159" s="92">
        <v>2360</v>
      </c>
      <c r="B159" s="131" t="s">
        <v>20</v>
      </c>
      <c r="C159" s="7"/>
      <c r="D159" s="25">
        <f>SUM(D160:D161)</f>
        <v>0</v>
      </c>
    </row>
    <row r="160" spans="1:4" ht="12.75">
      <c r="A160" s="118"/>
      <c r="B160" s="132" t="s">
        <v>73</v>
      </c>
      <c r="C160" s="7"/>
      <c r="D160" s="13">
        <v>-296</v>
      </c>
    </row>
    <row r="161" spans="1:4" ht="12.75">
      <c r="A161" s="118"/>
      <c r="B161" s="132" t="s">
        <v>148</v>
      </c>
      <c r="C161" s="7"/>
      <c r="D161" s="13">
        <v>296</v>
      </c>
    </row>
    <row r="162" spans="1:4" ht="12.75">
      <c r="A162" s="7">
        <v>2875</v>
      </c>
      <c r="B162" s="131" t="s">
        <v>172</v>
      </c>
      <c r="C162" s="7"/>
      <c r="D162" s="25">
        <f>SUM(D163:D164)</f>
        <v>0</v>
      </c>
    </row>
    <row r="163" spans="1:4" ht="12.75">
      <c r="A163" s="118"/>
      <c r="B163" s="132" t="s">
        <v>73</v>
      </c>
      <c r="C163" s="7"/>
      <c r="D163" s="13">
        <v>-1414</v>
      </c>
    </row>
    <row r="164" spans="1:4" ht="12.75">
      <c r="A164" s="118"/>
      <c r="B164" s="14" t="s">
        <v>148</v>
      </c>
      <c r="C164" s="7"/>
      <c r="D164" s="13">
        <v>1414</v>
      </c>
    </row>
    <row r="165" spans="1:4" ht="12.75">
      <c r="A165" s="118" t="s">
        <v>25</v>
      </c>
      <c r="B165" s="14"/>
      <c r="C165" s="7"/>
      <c r="D165" s="25">
        <f>SUM(D162+D157+D151+D155)</f>
        <v>359</v>
      </c>
    </row>
    <row r="166" spans="1:4" ht="12.75">
      <c r="A166" s="118"/>
      <c r="B166" s="14"/>
      <c r="C166" s="7"/>
      <c r="D166" s="25"/>
    </row>
    <row r="167" spans="1:4" ht="12.75">
      <c r="A167" s="118" t="s">
        <v>179</v>
      </c>
      <c r="B167" s="14"/>
      <c r="C167" s="7"/>
      <c r="D167" s="25"/>
    </row>
    <row r="168" spans="1:4" ht="12.75">
      <c r="A168" s="92">
        <v>2875</v>
      </c>
      <c r="B168" s="122" t="s">
        <v>172</v>
      </c>
      <c r="C168" s="7"/>
      <c r="D168" s="25">
        <f>SUM(D169:D170)</f>
        <v>1393</v>
      </c>
    </row>
    <row r="169" spans="1:4" ht="12.75">
      <c r="A169" s="118"/>
      <c r="B169" s="14" t="s">
        <v>12</v>
      </c>
      <c r="C169" s="7"/>
      <c r="D169" s="13">
        <v>1097</v>
      </c>
    </row>
    <row r="170" spans="1:4" ht="12.75">
      <c r="A170" s="37"/>
      <c r="B170" s="126" t="s">
        <v>98</v>
      </c>
      <c r="C170" s="7"/>
      <c r="D170" s="13">
        <v>296</v>
      </c>
    </row>
    <row r="171" spans="1:4" ht="12.75">
      <c r="A171" s="38">
        <v>2795</v>
      </c>
      <c r="B171" s="144" t="s">
        <v>180</v>
      </c>
      <c r="C171" s="7"/>
      <c r="D171" s="25">
        <f>SUM(D172)</f>
        <v>15489</v>
      </c>
    </row>
    <row r="172" spans="1:4" ht="12.75">
      <c r="A172" s="37"/>
      <c r="B172" s="126" t="s">
        <v>73</v>
      </c>
      <c r="C172" s="7"/>
      <c r="D172" s="13">
        <v>15489</v>
      </c>
    </row>
    <row r="173" spans="1:4" ht="12.75">
      <c r="A173" s="118" t="s">
        <v>179</v>
      </c>
      <c r="B173" s="126"/>
      <c r="C173" s="7"/>
      <c r="D173" s="25">
        <f>SUM(D168+D171)</f>
        <v>16882</v>
      </c>
    </row>
    <row r="174" spans="1:4" ht="12.75">
      <c r="A174" s="118"/>
      <c r="B174" s="126"/>
      <c r="C174" s="7"/>
      <c r="D174" s="25"/>
    </row>
    <row r="175" spans="1:4" ht="12.75">
      <c r="A175" s="118"/>
      <c r="B175" s="138"/>
      <c r="C175" s="7"/>
      <c r="D175" s="25"/>
    </row>
    <row r="176" spans="1:4" ht="12.75">
      <c r="A176" s="118" t="s">
        <v>185</v>
      </c>
      <c r="B176" s="138"/>
      <c r="C176" s="7"/>
      <c r="D176" s="25"/>
    </row>
    <row r="177" spans="1:4" ht="12.75">
      <c r="A177" s="7">
        <v>2305</v>
      </c>
      <c r="B177" s="131" t="s">
        <v>11</v>
      </c>
      <c r="C177" s="10"/>
      <c r="D177" s="10">
        <f>SUM(D178:D179)</f>
        <v>471</v>
      </c>
    </row>
    <row r="178" spans="1:5" ht="12.75">
      <c r="A178" s="7"/>
      <c r="B178" s="132" t="s">
        <v>12</v>
      </c>
      <c r="C178" s="10"/>
      <c r="D178" s="7">
        <v>371</v>
      </c>
      <c r="E178" s="49"/>
    </row>
    <row r="179" spans="1:5" ht="12.75">
      <c r="A179" s="7"/>
      <c r="B179" s="125" t="s">
        <v>147</v>
      </c>
      <c r="C179" s="10"/>
      <c r="D179" s="7">
        <v>100</v>
      </c>
      <c r="E179" s="49"/>
    </row>
    <row r="180" spans="1:4" ht="12.75">
      <c r="A180" s="7">
        <v>2309</v>
      </c>
      <c r="B180" s="131" t="s">
        <v>14</v>
      </c>
      <c r="C180" s="10"/>
      <c r="D180" s="10">
        <f>SUM(D181:D182)</f>
        <v>584</v>
      </c>
    </row>
    <row r="181" spans="1:5" ht="12.75">
      <c r="A181" s="7"/>
      <c r="B181" s="132" t="s">
        <v>12</v>
      </c>
      <c r="C181" s="10"/>
      <c r="D181" s="7">
        <v>460</v>
      </c>
      <c r="E181" s="49"/>
    </row>
    <row r="182" spans="1:5" ht="12.75">
      <c r="A182" s="7"/>
      <c r="B182" s="125" t="s">
        <v>147</v>
      </c>
      <c r="C182" s="10"/>
      <c r="D182" s="7">
        <v>124</v>
      </c>
      <c r="E182" s="49"/>
    </row>
    <row r="183" spans="1:4" ht="12.75">
      <c r="A183" s="7">
        <v>2310</v>
      </c>
      <c r="B183" s="147" t="s">
        <v>116</v>
      </c>
      <c r="C183" s="10"/>
      <c r="D183" s="10">
        <f>SUM(D184:D185)</f>
        <v>500</v>
      </c>
    </row>
    <row r="184" spans="1:5" ht="12.75">
      <c r="A184" s="7"/>
      <c r="B184" s="132" t="s">
        <v>12</v>
      </c>
      <c r="C184" s="10"/>
      <c r="D184" s="7">
        <v>394</v>
      </c>
      <c r="E184" s="49"/>
    </row>
    <row r="185" spans="1:5" ht="12.75">
      <c r="A185" s="7"/>
      <c r="B185" s="125" t="s">
        <v>147</v>
      </c>
      <c r="C185" s="10"/>
      <c r="D185" s="7">
        <v>106</v>
      </c>
      <c r="E185" s="49"/>
    </row>
    <row r="186" spans="1:4" ht="12.75">
      <c r="A186" s="7">
        <v>2315</v>
      </c>
      <c r="B186" s="131" t="s">
        <v>15</v>
      </c>
      <c r="C186" s="10"/>
      <c r="D186" s="10">
        <f>SUM(D187:D188)</f>
        <v>617</v>
      </c>
    </row>
    <row r="187" spans="1:5" ht="12.75">
      <c r="A187" s="7"/>
      <c r="B187" s="132" t="s">
        <v>12</v>
      </c>
      <c r="C187" s="10"/>
      <c r="D187" s="7">
        <v>486</v>
      </c>
      <c r="E187" s="49"/>
    </row>
    <row r="188" spans="1:5" ht="12.75">
      <c r="A188" s="7"/>
      <c r="B188" s="125" t="s">
        <v>147</v>
      </c>
      <c r="C188" s="10"/>
      <c r="D188" s="7">
        <v>131</v>
      </c>
      <c r="E188" s="49"/>
    </row>
    <row r="189" spans="1:4" ht="12.75">
      <c r="A189" s="7">
        <v>2325</v>
      </c>
      <c r="B189" s="131" t="s">
        <v>16</v>
      </c>
      <c r="C189" s="10"/>
      <c r="D189" s="10">
        <f>SUM(D190:D191)</f>
        <v>480</v>
      </c>
    </row>
    <row r="190" spans="1:5" ht="12.75">
      <c r="A190" s="7"/>
      <c r="B190" s="132" t="s">
        <v>12</v>
      </c>
      <c r="C190" s="10"/>
      <c r="D190" s="7">
        <v>378</v>
      </c>
      <c r="E190" s="49"/>
    </row>
    <row r="191" spans="1:5" ht="12.75">
      <c r="A191" s="7"/>
      <c r="B191" s="125" t="s">
        <v>147</v>
      </c>
      <c r="C191" s="10"/>
      <c r="D191" s="7">
        <v>102</v>
      </c>
      <c r="E191" s="49"/>
    </row>
    <row r="192" spans="1:4" ht="12.75">
      <c r="A192" s="7">
        <v>2330</v>
      </c>
      <c r="B192" s="7" t="s">
        <v>17</v>
      </c>
      <c r="C192" s="10"/>
      <c r="D192" s="10">
        <f>SUM(D193:D194)</f>
        <v>452</v>
      </c>
    </row>
    <row r="193" spans="1:5" ht="12.75">
      <c r="A193" s="7"/>
      <c r="B193" s="132" t="s">
        <v>12</v>
      </c>
      <c r="C193" s="10"/>
      <c r="D193" s="7">
        <v>356</v>
      </c>
      <c r="E193" s="49"/>
    </row>
    <row r="194" spans="1:5" ht="12.75">
      <c r="A194" s="7"/>
      <c r="B194" s="125" t="s">
        <v>147</v>
      </c>
      <c r="C194" s="10"/>
      <c r="D194" s="7">
        <v>96</v>
      </c>
      <c r="E194" s="49"/>
    </row>
    <row r="195" spans="1:4" ht="12.75">
      <c r="A195" s="7">
        <v>2335</v>
      </c>
      <c r="B195" s="131" t="s">
        <v>18</v>
      </c>
      <c r="C195" s="10"/>
      <c r="D195" s="10">
        <f>SUM(D196:D197)</f>
        <v>511</v>
      </c>
    </row>
    <row r="196" spans="1:5" ht="12.75">
      <c r="A196" s="7"/>
      <c r="B196" s="132" t="s">
        <v>12</v>
      </c>
      <c r="C196" s="10"/>
      <c r="D196" s="7">
        <v>402</v>
      </c>
      <c r="E196" s="49"/>
    </row>
    <row r="197" spans="1:5" ht="12.75">
      <c r="A197" s="7"/>
      <c r="B197" s="125" t="s">
        <v>147</v>
      </c>
      <c r="C197" s="10"/>
      <c r="D197" s="7">
        <v>109</v>
      </c>
      <c r="E197" s="49"/>
    </row>
    <row r="198" spans="1:4" ht="12.75">
      <c r="A198" s="7">
        <v>2345</v>
      </c>
      <c r="B198" s="131" t="s">
        <v>19</v>
      </c>
      <c r="C198" s="10"/>
      <c r="D198" s="10">
        <f>SUM(D199:D200)</f>
        <v>522</v>
      </c>
    </row>
    <row r="199" spans="1:5" ht="12.75">
      <c r="A199" s="7"/>
      <c r="B199" s="132" t="s">
        <v>12</v>
      </c>
      <c r="C199" s="10"/>
      <c r="D199" s="7">
        <v>411</v>
      </c>
      <c r="E199" s="49"/>
    </row>
    <row r="200" spans="1:5" ht="12.75">
      <c r="A200" s="7"/>
      <c r="B200" s="125" t="s">
        <v>147</v>
      </c>
      <c r="C200" s="10"/>
      <c r="D200" s="7">
        <v>111</v>
      </c>
      <c r="E200" s="49"/>
    </row>
    <row r="201" spans="1:4" ht="12.75">
      <c r="A201" s="7">
        <v>2360</v>
      </c>
      <c r="B201" s="131" t="s">
        <v>20</v>
      </c>
      <c r="C201" s="10"/>
      <c r="D201" s="10">
        <f>SUM(D202:D203)</f>
        <v>511</v>
      </c>
    </row>
    <row r="202" spans="1:5" ht="12.75">
      <c r="A202" s="7"/>
      <c r="B202" s="132" t="s">
        <v>12</v>
      </c>
      <c r="C202" s="10"/>
      <c r="D202" s="7">
        <v>402</v>
      </c>
      <c r="E202" s="49"/>
    </row>
    <row r="203" spans="1:5" ht="12.75">
      <c r="A203" s="7"/>
      <c r="B203" s="125" t="s">
        <v>147</v>
      </c>
      <c r="C203" s="10"/>
      <c r="D203" s="7">
        <v>109</v>
      </c>
      <c r="E203" s="49"/>
    </row>
    <row r="204" spans="1:4" ht="12.75">
      <c r="A204" s="133">
        <v>2795</v>
      </c>
      <c r="B204" s="128" t="s">
        <v>21</v>
      </c>
      <c r="C204" s="10"/>
      <c r="D204" s="10">
        <f>SUM(D205:D206)</f>
        <v>1417</v>
      </c>
    </row>
    <row r="205" spans="1:5" ht="12.75">
      <c r="A205" s="25"/>
      <c r="B205" s="132" t="s">
        <v>12</v>
      </c>
      <c r="C205" s="10"/>
      <c r="D205" s="7">
        <v>1116</v>
      </c>
      <c r="E205" s="49"/>
    </row>
    <row r="206" spans="1:5" ht="12.75">
      <c r="A206" s="134"/>
      <c r="B206" s="125" t="s">
        <v>147</v>
      </c>
      <c r="C206" s="135"/>
      <c r="D206" s="136">
        <v>301</v>
      </c>
      <c r="E206" s="49"/>
    </row>
    <row r="207" spans="1:4" ht="12.75">
      <c r="A207" s="7">
        <v>2850</v>
      </c>
      <c r="B207" s="131" t="s">
        <v>22</v>
      </c>
      <c r="C207" s="25"/>
      <c r="D207" s="25">
        <f>SUM(D208:D209)</f>
        <v>347</v>
      </c>
    </row>
    <row r="208" spans="1:5" ht="12.75">
      <c r="A208" s="7"/>
      <c r="B208" s="132" t="s">
        <v>12</v>
      </c>
      <c r="C208" s="7"/>
      <c r="D208" s="7">
        <v>273</v>
      </c>
      <c r="E208" s="49"/>
    </row>
    <row r="209" spans="1:5" ht="12.75">
      <c r="A209" s="7"/>
      <c r="B209" s="125" t="s">
        <v>147</v>
      </c>
      <c r="C209" s="7"/>
      <c r="D209" s="7">
        <v>74</v>
      </c>
      <c r="E209" s="49"/>
    </row>
    <row r="210" spans="1:4" ht="12.75">
      <c r="A210" s="26">
        <v>2875</v>
      </c>
      <c r="B210" s="128" t="s">
        <v>23</v>
      </c>
      <c r="C210" s="25"/>
      <c r="D210" s="25">
        <f>SUM(D211:D212)</f>
        <v>743</v>
      </c>
    </row>
    <row r="211" spans="1:5" ht="12.75">
      <c r="A211" s="7"/>
      <c r="B211" s="13" t="s">
        <v>12</v>
      </c>
      <c r="C211" s="7"/>
      <c r="D211" s="7">
        <v>585</v>
      </c>
      <c r="E211" s="49"/>
    </row>
    <row r="212" spans="1:5" ht="12.75">
      <c r="A212" s="7"/>
      <c r="B212" s="125" t="s">
        <v>147</v>
      </c>
      <c r="C212" s="7"/>
      <c r="D212" s="7">
        <v>158</v>
      </c>
      <c r="E212" s="49"/>
    </row>
    <row r="213" spans="1:4" ht="12.75">
      <c r="A213" s="27">
        <v>2985</v>
      </c>
      <c r="B213" s="128" t="s">
        <v>24</v>
      </c>
      <c r="C213" s="25"/>
      <c r="D213" s="25">
        <f>SUM(D214:D215)</f>
        <v>914</v>
      </c>
    </row>
    <row r="214" spans="1:5" ht="12.75">
      <c r="A214" s="7"/>
      <c r="B214" s="132" t="s">
        <v>12</v>
      </c>
      <c r="C214" s="7"/>
      <c r="D214" s="7">
        <v>720</v>
      </c>
      <c r="E214" s="49"/>
    </row>
    <row r="215" spans="1:5" ht="12.75">
      <c r="A215" s="7"/>
      <c r="B215" s="125" t="s">
        <v>147</v>
      </c>
      <c r="C215" s="7"/>
      <c r="D215" s="7">
        <v>194</v>
      </c>
      <c r="E215" s="49"/>
    </row>
    <row r="216" spans="1:4" ht="12.75">
      <c r="A216" s="118" t="s">
        <v>186</v>
      </c>
      <c r="B216" s="138"/>
      <c r="C216" s="7"/>
      <c r="D216" s="25">
        <f>SUM(D213+D210+D207+D204+D201+D198+D195+D192+D189+D186+D183+D180+D177)</f>
        <v>8069</v>
      </c>
    </row>
    <row r="217" spans="1:4" ht="12.75">
      <c r="A217" s="118"/>
      <c r="B217" s="138"/>
      <c r="C217" s="7"/>
      <c r="D217" s="25"/>
    </row>
    <row r="218" spans="1:4" ht="12.75">
      <c r="A218" s="118" t="s">
        <v>58</v>
      </c>
      <c r="B218" s="138"/>
      <c r="C218" s="7"/>
      <c r="D218" s="25"/>
    </row>
    <row r="219" spans="1:4" ht="12">
      <c r="A219" s="92">
        <v>6110</v>
      </c>
      <c r="B219" s="122" t="s">
        <v>35</v>
      </c>
      <c r="C219" s="7"/>
      <c r="D219" s="7">
        <v>1359</v>
      </c>
    </row>
    <row r="220" spans="1:4" ht="12">
      <c r="A220" s="92">
        <v>6121</v>
      </c>
      <c r="B220" s="122" t="s">
        <v>117</v>
      </c>
      <c r="C220" s="7"/>
      <c r="D220" s="7">
        <v>-9428</v>
      </c>
    </row>
    <row r="221" spans="1:4" ht="12.75">
      <c r="A221" s="118" t="s">
        <v>59</v>
      </c>
      <c r="B221" s="138"/>
      <c r="C221" s="7"/>
      <c r="D221" s="25">
        <f>SUM(D219:D220)</f>
        <v>-8069</v>
      </c>
    </row>
    <row r="222" spans="1:4" ht="12.75">
      <c r="A222" s="118"/>
      <c r="B222" s="138"/>
      <c r="C222" s="7"/>
      <c r="D222" s="25"/>
    </row>
    <row r="223" spans="1:4" ht="12.75">
      <c r="A223" s="118" t="s">
        <v>177</v>
      </c>
      <c r="B223" s="138"/>
      <c r="C223" s="7"/>
      <c r="D223" s="25"/>
    </row>
    <row r="224" spans="1:4" ht="12.75">
      <c r="A224" s="92">
        <v>3030</v>
      </c>
      <c r="B224" s="122" t="s">
        <v>178</v>
      </c>
      <c r="C224" s="7"/>
      <c r="D224" s="25"/>
    </row>
    <row r="225" spans="1:4" ht="12.75">
      <c r="A225" s="118"/>
      <c r="B225" s="14" t="s">
        <v>84</v>
      </c>
      <c r="C225" s="13"/>
      <c r="D225" s="13">
        <v>-6200</v>
      </c>
    </row>
    <row r="226" spans="1:4" ht="12.75">
      <c r="A226" s="118"/>
      <c r="B226" s="14" t="s">
        <v>74</v>
      </c>
      <c r="C226" s="13"/>
      <c r="D226" s="13">
        <v>2200</v>
      </c>
    </row>
    <row r="227" spans="1:4" ht="12.75">
      <c r="A227" s="118" t="s">
        <v>29</v>
      </c>
      <c r="B227" s="122"/>
      <c r="C227" s="7"/>
      <c r="D227" s="25">
        <f>SUM(D225:D226)</f>
        <v>-4000</v>
      </c>
    </row>
    <row r="228" spans="1:4" ht="12.75">
      <c r="A228" s="10"/>
      <c r="B228" s="138"/>
      <c r="C228" s="7"/>
      <c r="D228" s="25"/>
    </row>
    <row r="229" spans="1:4" ht="12.75">
      <c r="A229" s="118" t="s">
        <v>155</v>
      </c>
      <c r="B229" s="138"/>
      <c r="C229" s="7"/>
      <c r="D229" s="25"/>
    </row>
    <row r="230" spans="1:4" ht="12.75">
      <c r="A230" s="92">
        <v>3115</v>
      </c>
      <c r="B230" s="150" t="s">
        <v>150</v>
      </c>
      <c r="C230" s="7"/>
      <c r="D230" s="25">
        <f>SUM(D231:D233)</f>
        <v>0</v>
      </c>
    </row>
    <row r="231" spans="1:4" ht="12.75">
      <c r="A231" s="92"/>
      <c r="B231" s="14" t="s">
        <v>73</v>
      </c>
      <c r="C231" s="7"/>
      <c r="D231" s="13">
        <v>4500</v>
      </c>
    </row>
    <row r="232" spans="1:4" ht="12.75">
      <c r="A232" s="118"/>
      <c r="B232" s="14" t="s">
        <v>74</v>
      </c>
      <c r="C232" s="7"/>
      <c r="D232" s="13">
        <v>-1000</v>
      </c>
    </row>
    <row r="233" spans="1:4" ht="12.75">
      <c r="A233" s="118"/>
      <c r="B233" s="14" t="s">
        <v>77</v>
      </c>
      <c r="C233" s="7"/>
      <c r="D233" s="13">
        <v>-3500</v>
      </c>
    </row>
    <row r="234" spans="1:4" ht="12.75">
      <c r="A234" s="92">
        <v>3141</v>
      </c>
      <c r="B234" s="14" t="s">
        <v>193</v>
      </c>
      <c r="C234" s="7"/>
      <c r="D234" s="25">
        <f>SUM(D235:D236)</f>
        <v>0</v>
      </c>
    </row>
    <row r="235" spans="1:4" ht="12.75">
      <c r="A235" s="92"/>
      <c r="B235" s="14" t="s">
        <v>85</v>
      </c>
      <c r="C235" s="7"/>
      <c r="D235" s="13">
        <v>10879</v>
      </c>
    </row>
    <row r="236" spans="1:4" ht="12.75">
      <c r="A236" s="118"/>
      <c r="B236" s="14" t="s">
        <v>81</v>
      </c>
      <c r="C236" s="7"/>
      <c r="D236" s="13">
        <v>-10879</v>
      </c>
    </row>
    <row r="237" spans="1:4" ht="12.75">
      <c r="A237" s="92">
        <v>3143</v>
      </c>
      <c r="B237" s="122" t="s">
        <v>151</v>
      </c>
      <c r="C237" s="7"/>
      <c r="D237" s="25">
        <f>SUM(D238:D239)</f>
        <v>0</v>
      </c>
    </row>
    <row r="238" spans="1:4" ht="12.75">
      <c r="A238" s="92"/>
      <c r="B238" s="14" t="s">
        <v>81</v>
      </c>
      <c r="C238" s="7"/>
      <c r="D238" s="13">
        <v>-50</v>
      </c>
    </row>
    <row r="239" spans="1:4" ht="12.75">
      <c r="A239" s="118"/>
      <c r="B239" s="14" t="s">
        <v>86</v>
      </c>
      <c r="C239" s="7"/>
      <c r="D239" s="13">
        <v>50</v>
      </c>
    </row>
    <row r="240" spans="1:4" ht="12.75">
      <c r="A240" s="7">
        <v>3145</v>
      </c>
      <c r="B240" s="122" t="s">
        <v>152</v>
      </c>
      <c r="C240" s="7"/>
      <c r="D240" s="25">
        <f>D241+D242</f>
        <v>0</v>
      </c>
    </row>
    <row r="241" spans="1:4" ht="12.75">
      <c r="A241" s="7"/>
      <c r="B241" s="139" t="s">
        <v>12</v>
      </c>
      <c r="C241" s="139"/>
      <c r="D241" s="139">
        <v>-1200</v>
      </c>
    </row>
    <row r="242" spans="1:4" ht="12.75">
      <c r="A242" s="7"/>
      <c r="B242" s="132" t="s">
        <v>73</v>
      </c>
      <c r="C242" s="7"/>
      <c r="D242" s="13">
        <v>1200</v>
      </c>
    </row>
    <row r="243" spans="1:4" ht="12.75">
      <c r="A243" s="7">
        <v>3203</v>
      </c>
      <c r="B243" s="122" t="s">
        <v>181</v>
      </c>
      <c r="C243" s="7"/>
      <c r="D243" s="25">
        <f>SUM(D244:D246)</f>
        <v>2000</v>
      </c>
    </row>
    <row r="244" spans="1:4" ht="12.75">
      <c r="A244" s="7"/>
      <c r="B244" s="14" t="s">
        <v>73</v>
      </c>
      <c r="C244" s="7"/>
      <c r="D244" s="13">
        <v>-1500</v>
      </c>
    </row>
    <row r="245" spans="1:4" ht="12.75">
      <c r="A245" s="7"/>
      <c r="B245" s="14" t="s">
        <v>148</v>
      </c>
      <c r="C245" s="7"/>
      <c r="D245" s="13">
        <v>-614</v>
      </c>
    </row>
    <row r="246" spans="1:4" ht="12.75">
      <c r="A246" s="7"/>
      <c r="B246" s="13" t="s">
        <v>86</v>
      </c>
      <c r="C246" s="7"/>
      <c r="D246" s="13">
        <v>4114</v>
      </c>
    </row>
    <row r="247" spans="1:4" ht="12.75">
      <c r="A247" s="7">
        <v>3205</v>
      </c>
      <c r="B247" s="154" t="s">
        <v>165</v>
      </c>
      <c r="C247" s="7"/>
      <c r="D247" s="25">
        <f>SUM(D248:D251)</f>
        <v>670</v>
      </c>
    </row>
    <row r="248" spans="1:4" ht="12.75">
      <c r="A248" s="7"/>
      <c r="B248" s="145" t="s">
        <v>12</v>
      </c>
      <c r="C248" s="7"/>
      <c r="D248" s="13">
        <v>527</v>
      </c>
    </row>
    <row r="249" spans="1:4" ht="12.75">
      <c r="A249" s="7"/>
      <c r="B249" s="145" t="s">
        <v>147</v>
      </c>
      <c r="C249" s="7"/>
      <c r="D249" s="13">
        <v>143</v>
      </c>
    </row>
    <row r="250" spans="1:4" ht="12.75">
      <c r="A250" s="7"/>
      <c r="B250" s="145" t="s">
        <v>81</v>
      </c>
      <c r="C250" s="7"/>
      <c r="D250" s="13">
        <v>-7000</v>
      </c>
    </row>
    <row r="251" spans="1:4" ht="12.75">
      <c r="A251" s="7"/>
      <c r="B251" s="145" t="s">
        <v>221</v>
      </c>
      <c r="C251" s="7"/>
      <c r="D251" s="13">
        <v>7000</v>
      </c>
    </row>
    <row r="252" spans="1:4" ht="12.75">
      <c r="A252" s="7">
        <v>3212</v>
      </c>
      <c r="B252" s="152" t="s">
        <v>229</v>
      </c>
      <c r="C252" s="7"/>
      <c r="D252" s="25">
        <v>19964</v>
      </c>
    </row>
    <row r="253" spans="1:4" ht="12.75">
      <c r="A253" s="7">
        <v>3214</v>
      </c>
      <c r="B253" s="140" t="s">
        <v>183</v>
      </c>
      <c r="C253" s="7"/>
      <c r="D253" s="25">
        <f>SUM(D254)</f>
        <v>-143764</v>
      </c>
    </row>
    <row r="254" spans="1:4" ht="12.75">
      <c r="A254" s="7"/>
      <c r="B254" s="14" t="s">
        <v>148</v>
      </c>
      <c r="C254" s="7"/>
      <c r="D254" s="13">
        <v>-143764</v>
      </c>
    </row>
    <row r="255" spans="1:4" ht="12.75">
      <c r="A255" s="7">
        <v>3216</v>
      </c>
      <c r="B255" s="122" t="s">
        <v>100</v>
      </c>
      <c r="C255" s="7"/>
      <c r="D255" s="25">
        <f>SUM(D256:D257)</f>
        <v>0</v>
      </c>
    </row>
    <row r="256" spans="1:4" ht="12.75">
      <c r="A256" s="7"/>
      <c r="B256" s="14" t="s">
        <v>73</v>
      </c>
      <c r="C256" s="7"/>
      <c r="D256" s="13">
        <v>-3352</v>
      </c>
    </row>
    <row r="257" spans="1:4" ht="12.75">
      <c r="A257" s="7"/>
      <c r="B257" s="14" t="s">
        <v>74</v>
      </c>
      <c r="C257" s="7"/>
      <c r="D257" s="13">
        <v>3352</v>
      </c>
    </row>
    <row r="258" spans="1:4" ht="12.75">
      <c r="A258" s="7">
        <v>3302</v>
      </c>
      <c r="B258" s="122" t="s">
        <v>228</v>
      </c>
      <c r="C258" s="7"/>
      <c r="D258" s="25">
        <v>7658</v>
      </c>
    </row>
    <row r="259" spans="1:4" ht="12.75">
      <c r="A259" s="7">
        <v>3317</v>
      </c>
      <c r="B259" s="122" t="s">
        <v>128</v>
      </c>
      <c r="C259" s="13"/>
      <c r="D259" s="25">
        <f>SUM(D260:D261)</f>
        <v>0</v>
      </c>
    </row>
    <row r="260" spans="1:4" ht="12.75">
      <c r="A260" s="7"/>
      <c r="B260" s="14" t="s">
        <v>73</v>
      </c>
      <c r="C260" s="13"/>
      <c r="D260" s="7">
        <v>500</v>
      </c>
    </row>
    <row r="261" spans="1:4" ht="12.75">
      <c r="A261" s="7"/>
      <c r="B261" s="14" t="s">
        <v>142</v>
      </c>
      <c r="C261" s="13"/>
      <c r="D261" s="13">
        <v>-500</v>
      </c>
    </row>
    <row r="262" spans="1:4" ht="12.75">
      <c r="A262" s="7">
        <v>3351</v>
      </c>
      <c r="B262" s="122" t="s">
        <v>197</v>
      </c>
      <c r="C262" s="13"/>
      <c r="D262" s="9">
        <v>-634</v>
      </c>
    </row>
    <row r="263" spans="1:4" ht="12.75">
      <c r="A263" s="7">
        <v>3355</v>
      </c>
      <c r="B263" s="122" t="s">
        <v>153</v>
      </c>
      <c r="C263" s="7"/>
      <c r="D263" s="25">
        <f>D264+D265+D266+D267</f>
        <v>0</v>
      </c>
    </row>
    <row r="264" spans="1:4" ht="12.75">
      <c r="A264" s="7"/>
      <c r="B264" s="13" t="s">
        <v>12</v>
      </c>
      <c r="C264" s="13"/>
      <c r="D264" s="13">
        <v>1181</v>
      </c>
    </row>
    <row r="265" spans="1:4" ht="12.75">
      <c r="A265" s="7"/>
      <c r="B265" s="14" t="s">
        <v>147</v>
      </c>
      <c r="C265" s="13"/>
      <c r="D265" s="13">
        <v>319</v>
      </c>
    </row>
    <row r="266" spans="1:4" ht="12.75">
      <c r="A266" s="7"/>
      <c r="B266" s="132" t="s">
        <v>73</v>
      </c>
      <c r="C266" s="13"/>
      <c r="D266" s="13">
        <v>-1562</v>
      </c>
    </row>
    <row r="267" spans="1:4" ht="12.75">
      <c r="A267" s="7"/>
      <c r="B267" s="14" t="s">
        <v>148</v>
      </c>
      <c r="C267" s="13"/>
      <c r="D267" s="13">
        <v>62</v>
      </c>
    </row>
    <row r="268" spans="1:4" ht="12.75">
      <c r="A268" s="7">
        <v>3413</v>
      </c>
      <c r="B268" s="122" t="s">
        <v>154</v>
      </c>
      <c r="C268" s="7"/>
      <c r="D268" s="25">
        <f>SUM(D269:D272)</f>
        <v>0</v>
      </c>
    </row>
    <row r="269" spans="1:4" ht="12.75">
      <c r="A269" s="7"/>
      <c r="B269" s="132" t="s">
        <v>12</v>
      </c>
      <c r="C269" s="13"/>
      <c r="D269" s="13">
        <v>400</v>
      </c>
    </row>
    <row r="270" spans="1:4" ht="12.75">
      <c r="A270" s="7"/>
      <c r="B270" s="14" t="s">
        <v>147</v>
      </c>
      <c r="C270" s="13"/>
      <c r="D270" s="13">
        <v>150</v>
      </c>
    </row>
    <row r="271" spans="1:4" ht="12.75">
      <c r="A271" s="7"/>
      <c r="B271" s="14" t="s">
        <v>73</v>
      </c>
      <c r="C271" s="13"/>
      <c r="D271" s="13">
        <v>2950</v>
      </c>
    </row>
    <row r="272" spans="1:4" ht="12.75">
      <c r="A272" s="7"/>
      <c r="B272" s="14" t="s">
        <v>182</v>
      </c>
      <c r="C272" s="13"/>
      <c r="D272" s="13">
        <v>-3500</v>
      </c>
    </row>
    <row r="273" spans="1:4" ht="12.75">
      <c r="A273" s="7">
        <v>3422</v>
      </c>
      <c r="B273" s="122" t="s">
        <v>129</v>
      </c>
      <c r="C273" s="13"/>
      <c r="D273" s="25">
        <f>SUM(D274:D277)</f>
        <v>1226</v>
      </c>
    </row>
    <row r="274" spans="1:4" ht="12.75">
      <c r="A274" s="7"/>
      <c r="B274" s="14" t="s">
        <v>12</v>
      </c>
      <c r="C274" s="13"/>
      <c r="D274" s="13">
        <v>800</v>
      </c>
    </row>
    <row r="275" spans="1:4" ht="12.75">
      <c r="A275" s="7"/>
      <c r="B275" s="14" t="s">
        <v>147</v>
      </c>
      <c r="C275" s="13"/>
      <c r="D275" s="13">
        <v>216</v>
      </c>
    </row>
    <row r="276" spans="1:4" ht="12.75">
      <c r="A276" s="7"/>
      <c r="B276" s="14" t="s">
        <v>73</v>
      </c>
      <c r="C276" s="13"/>
      <c r="D276" s="13">
        <v>-190</v>
      </c>
    </row>
    <row r="277" spans="1:4" ht="12.75">
      <c r="A277" s="7"/>
      <c r="B277" s="14" t="s">
        <v>148</v>
      </c>
      <c r="C277" s="13"/>
      <c r="D277" s="13">
        <v>400</v>
      </c>
    </row>
    <row r="278" spans="1:4" ht="12.75">
      <c r="A278" s="7">
        <v>3423</v>
      </c>
      <c r="B278" s="122" t="s">
        <v>159</v>
      </c>
      <c r="C278" s="13"/>
      <c r="D278" s="25">
        <f>SUM(D279:D280)</f>
        <v>0</v>
      </c>
    </row>
    <row r="279" spans="1:4" ht="12.75">
      <c r="A279" s="7"/>
      <c r="B279" s="14" t="s">
        <v>73</v>
      </c>
      <c r="C279" s="13"/>
      <c r="D279" s="13">
        <v>-111</v>
      </c>
    </row>
    <row r="280" spans="1:4" ht="12.75">
      <c r="A280" s="7"/>
      <c r="B280" s="14" t="s">
        <v>182</v>
      </c>
      <c r="C280" s="13"/>
      <c r="D280" s="13">
        <v>111</v>
      </c>
    </row>
    <row r="281" spans="1:4" ht="12.75">
      <c r="A281" s="7">
        <v>3436</v>
      </c>
      <c r="B281" s="122" t="s">
        <v>240</v>
      </c>
      <c r="C281" s="13"/>
      <c r="D281" s="25">
        <f>SUM(D282:D284)</f>
        <v>0</v>
      </c>
    </row>
    <row r="282" spans="1:4" ht="12.75">
      <c r="A282" s="7"/>
      <c r="B282" s="14" t="s">
        <v>12</v>
      </c>
      <c r="C282" s="13"/>
      <c r="D282" s="13">
        <v>140</v>
      </c>
    </row>
    <row r="283" spans="1:4" ht="12.75">
      <c r="A283" s="7"/>
      <c r="B283" s="14" t="s">
        <v>147</v>
      </c>
      <c r="C283" s="13"/>
      <c r="D283" s="13">
        <v>38</v>
      </c>
    </row>
    <row r="284" spans="1:4" ht="12.75">
      <c r="A284" s="7"/>
      <c r="B284" s="14" t="s">
        <v>73</v>
      </c>
      <c r="C284" s="13"/>
      <c r="D284" s="13">
        <v>-178</v>
      </c>
    </row>
    <row r="285" spans="1:4" ht="12.75">
      <c r="A285" s="118" t="s">
        <v>156</v>
      </c>
      <c r="B285" s="14"/>
      <c r="C285" s="13"/>
      <c r="D285" s="25">
        <f>SUM(D278+D273+D268+D263+D259+D243+D240+D253+D247+D262+D258+D252+D281)</f>
        <v>-112880</v>
      </c>
    </row>
    <row r="286" spans="1:4" ht="12.75">
      <c r="A286" s="118"/>
      <c r="B286" s="14"/>
      <c r="C286" s="13"/>
      <c r="D286" s="13"/>
    </row>
    <row r="287" spans="1:4" ht="12.75">
      <c r="A287" s="25" t="s">
        <v>103</v>
      </c>
      <c r="B287" s="14"/>
      <c r="C287" s="13"/>
      <c r="D287" s="13"/>
    </row>
    <row r="288" spans="1:4" ht="12.75">
      <c r="A288" s="7">
        <v>3924</v>
      </c>
      <c r="B288" s="122" t="s">
        <v>219</v>
      </c>
      <c r="C288" s="13"/>
      <c r="D288" s="7">
        <v>3000</v>
      </c>
    </row>
    <row r="289" spans="1:4" ht="12.75">
      <c r="A289" s="7">
        <v>3972</v>
      </c>
      <c r="B289" s="122" t="s">
        <v>157</v>
      </c>
      <c r="C289" s="7"/>
      <c r="D289" s="25">
        <f>SUM(D290:D291)</f>
        <v>0</v>
      </c>
    </row>
    <row r="290" spans="1:4" ht="12.75">
      <c r="A290" s="7"/>
      <c r="B290" s="132" t="s">
        <v>73</v>
      </c>
      <c r="C290" s="7"/>
      <c r="D290" s="13">
        <v>98</v>
      </c>
    </row>
    <row r="291" spans="1:4" ht="12.75">
      <c r="A291" s="7"/>
      <c r="B291" s="14" t="s">
        <v>84</v>
      </c>
      <c r="C291" s="7"/>
      <c r="D291" s="13">
        <v>-98</v>
      </c>
    </row>
    <row r="292" spans="1:4" ht="12.75">
      <c r="A292" s="118" t="s">
        <v>33</v>
      </c>
      <c r="B292" s="14"/>
      <c r="C292" s="7"/>
      <c r="D292" s="25">
        <f>SUM(D288+D289)</f>
        <v>3000</v>
      </c>
    </row>
    <row r="293" spans="1:4" ht="12.75">
      <c r="A293" s="7"/>
      <c r="B293" s="14"/>
      <c r="C293" s="7"/>
      <c r="D293" s="7"/>
    </row>
    <row r="294" spans="1:4" ht="12.75">
      <c r="A294" s="118" t="s">
        <v>132</v>
      </c>
      <c r="B294" s="14"/>
      <c r="C294" s="7"/>
      <c r="D294" s="7"/>
    </row>
    <row r="295" spans="1:4" ht="12">
      <c r="A295" s="7">
        <v>4124</v>
      </c>
      <c r="B295" s="122" t="s">
        <v>241</v>
      </c>
      <c r="C295" s="7"/>
      <c r="D295" s="7">
        <v>100000</v>
      </c>
    </row>
    <row r="296" spans="1:4" ht="12">
      <c r="A296" s="7">
        <v>4135</v>
      </c>
      <c r="B296" s="122" t="s">
        <v>225</v>
      </c>
      <c r="C296" s="7"/>
      <c r="D296" s="7">
        <v>-25600</v>
      </c>
    </row>
    <row r="297" spans="1:4" ht="12">
      <c r="A297" s="7">
        <v>4137</v>
      </c>
      <c r="B297" s="122" t="s">
        <v>176</v>
      </c>
      <c r="C297" s="7"/>
      <c r="D297" s="7">
        <v>4000</v>
      </c>
    </row>
    <row r="298" spans="1:4" ht="12">
      <c r="A298" s="7">
        <v>4211</v>
      </c>
      <c r="B298" s="122" t="s">
        <v>201</v>
      </c>
      <c r="C298" s="7"/>
      <c r="D298" s="7">
        <v>2807</v>
      </c>
    </row>
    <row r="299" spans="1:4" ht="12">
      <c r="A299" s="7">
        <v>4217</v>
      </c>
      <c r="B299" s="122" t="s">
        <v>200</v>
      </c>
      <c r="C299" s="7"/>
      <c r="D299" s="7">
        <v>9045</v>
      </c>
    </row>
    <row r="300" spans="1:4" ht="12">
      <c r="A300" s="7">
        <v>4219</v>
      </c>
      <c r="B300" s="122" t="s">
        <v>207</v>
      </c>
      <c r="C300" s="7"/>
      <c r="D300" s="7">
        <v>11350</v>
      </c>
    </row>
    <row r="301" spans="1:4" ht="12">
      <c r="A301" s="7">
        <v>4221</v>
      </c>
      <c r="B301" s="122" t="s">
        <v>202</v>
      </c>
      <c r="C301" s="7"/>
      <c r="D301" s="7">
        <v>18527</v>
      </c>
    </row>
    <row r="302" spans="1:4" ht="12">
      <c r="A302" s="7">
        <v>4223</v>
      </c>
      <c r="B302" s="122" t="s">
        <v>206</v>
      </c>
      <c r="C302" s="7"/>
      <c r="D302" s="7">
        <v>4341</v>
      </c>
    </row>
    <row r="303" spans="1:4" ht="12">
      <c r="A303" s="7">
        <v>4225</v>
      </c>
      <c r="B303" s="122" t="s">
        <v>203</v>
      </c>
      <c r="C303" s="7"/>
      <c r="D303" s="7">
        <v>2224</v>
      </c>
    </row>
    <row r="304" spans="1:4" ht="12">
      <c r="A304" s="7">
        <v>4227</v>
      </c>
      <c r="B304" s="122" t="s">
        <v>204</v>
      </c>
      <c r="C304" s="7"/>
      <c r="D304" s="7">
        <v>2743</v>
      </c>
    </row>
    <row r="305" spans="1:4" ht="12">
      <c r="A305" s="7">
        <v>4231</v>
      </c>
      <c r="B305" s="122" t="s">
        <v>208</v>
      </c>
      <c r="C305" s="7"/>
      <c r="D305" s="7">
        <v>2487</v>
      </c>
    </row>
    <row r="306" spans="1:4" ht="12">
      <c r="A306" s="7">
        <v>4235</v>
      </c>
      <c r="B306" s="122" t="s">
        <v>214</v>
      </c>
      <c r="C306" s="7"/>
      <c r="D306" s="7">
        <v>4120</v>
      </c>
    </row>
    <row r="307" spans="1:4" ht="12">
      <c r="A307" s="7">
        <v>4237</v>
      </c>
      <c r="B307" s="122" t="s">
        <v>211</v>
      </c>
      <c r="C307" s="7"/>
      <c r="D307" s="7">
        <v>2137</v>
      </c>
    </row>
    <row r="308" spans="1:4" ht="12">
      <c r="A308" s="7">
        <v>4241</v>
      </c>
      <c r="B308" s="122" t="s">
        <v>209</v>
      </c>
      <c r="C308" s="7"/>
      <c r="D308" s="7">
        <v>4994</v>
      </c>
    </row>
    <row r="309" spans="1:4" ht="12">
      <c r="A309" s="7">
        <v>4243</v>
      </c>
      <c r="B309" s="122" t="s">
        <v>215</v>
      </c>
      <c r="C309" s="7"/>
      <c r="D309" s="7">
        <v>5049</v>
      </c>
    </row>
    <row r="310" spans="1:4" ht="12">
      <c r="A310" s="7">
        <v>4251</v>
      </c>
      <c r="B310" s="122" t="s">
        <v>213</v>
      </c>
      <c r="C310" s="7"/>
      <c r="D310" s="7">
        <v>14570</v>
      </c>
    </row>
    <row r="311" spans="1:4" ht="12">
      <c r="A311" s="7">
        <v>4253</v>
      </c>
      <c r="B311" s="122" t="s">
        <v>216</v>
      </c>
      <c r="C311" s="7"/>
      <c r="D311" s="7">
        <v>18946</v>
      </c>
    </row>
    <row r="312" spans="1:4" ht="12">
      <c r="A312" s="7">
        <v>4255</v>
      </c>
      <c r="B312" s="131" t="s">
        <v>212</v>
      </c>
      <c r="C312" s="7"/>
      <c r="D312" s="7">
        <v>13826</v>
      </c>
    </row>
    <row r="313" spans="1:4" ht="12">
      <c r="A313" s="7">
        <v>4257</v>
      </c>
      <c r="B313" s="122" t="s">
        <v>210</v>
      </c>
      <c r="C313" s="7"/>
      <c r="D313" s="7">
        <v>10410</v>
      </c>
    </row>
    <row r="314" spans="1:5" ht="12">
      <c r="A314" s="7">
        <v>4261</v>
      </c>
      <c r="B314" s="122" t="s">
        <v>218</v>
      </c>
      <c r="C314" s="7"/>
      <c r="D314" s="7">
        <v>7745</v>
      </c>
      <c r="E314" s="116"/>
    </row>
    <row r="315" spans="1:4" ht="12">
      <c r="A315" s="7">
        <v>4265</v>
      </c>
      <c r="B315" s="122" t="s">
        <v>217</v>
      </c>
      <c r="C315" s="7"/>
      <c r="D315" s="7">
        <v>-174149</v>
      </c>
    </row>
    <row r="316" spans="1:4" ht="12">
      <c r="A316" s="7">
        <v>4310</v>
      </c>
      <c r="B316" s="122" t="s">
        <v>227</v>
      </c>
      <c r="C316" s="7"/>
      <c r="D316" s="7">
        <v>-8000</v>
      </c>
    </row>
    <row r="317" spans="1:4" ht="12">
      <c r="A317" s="7">
        <v>4321</v>
      </c>
      <c r="B317" s="122" t="s">
        <v>235</v>
      </c>
      <c r="C317" s="7"/>
      <c r="D317" s="7">
        <v>9749</v>
      </c>
    </row>
    <row r="318" spans="1:4" ht="12">
      <c r="A318" s="7">
        <v>4322</v>
      </c>
      <c r="B318" s="122" t="s">
        <v>205</v>
      </c>
      <c r="C318" s="7"/>
      <c r="D318" s="7">
        <v>29079</v>
      </c>
    </row>
    <row r="319" spans="1:4" ht="12.75">
      <c r="A319" s="118" t="s">
        <v>91</v>
      </c>
      <c r="B319" s="14"/>
      <c r="C319" s="7"/>
      <c r="D319" s="25">
        <f>SUM(D295:D318)</f>
        <v>70400</v>
      </c>
    </row>
    <row r="320" spans="1:4" ht="12.75">
      <c r="A320" s="118"/>
      <c r="B320" s="14"/>
      <c r="C320" s="7"/>
      <c r="D320" s="25"/>
    </row>
    <row r="321" spans="1:4" ht="12.75">
      <c r="A321" s="118" t="s">
        <v>160</v>
      </c>
      <c r="B321" s="14"/>
      <c r="C321" s="7"/>
      <c r="D321" s="25"/>
    </row>
    <row r="322" spans="1:4" ht="12">
      <c r="A322" s="92">
        <v>5021</v>
      </c>
      <c r="B322" s="122" t="s">
        <v>226</v>
      </c>
      <c r="C322" s="7"/>
      <c r="D322" s="7">
        <v>-92000</v>
      </c>
    </row>
    <row r="323" spans="1:4" ht="12">
      <c r="A323" s="92">
        <v>5023</v>
      </c>
      <c r="B323" s="148" t="s">
        <v>234</v>
      </c>
      <c r="C323" s="7"/>
      <c r="D323" s="7">
        <v>-11450</v>
      </c>
    </row>
    <row r="324" spans="1:4" ht="12">
      <c r="A324" s="92">
        <v>5032</v>
      </c>
      <c r="B324" s="114" t="s">
        <v>174</v>
      </c>
      <c r="C324" s="7"/>
      <c r="D324" s="7">
        <v>4623</v>
      </c>
    </row>
    <row r="325" spans="1:4" ht="12.75">
      <c r="A325" s="92">
        <v>5038</v>
      </c>
      <c r="B325" s="114" t="s">
        <v>198</v>
      </c>
      <c r="C325" s="7"/>
      <c r="D325" s="25">
        <f>SUM(D326:D330)</f>
        <v>0</v>
      </c>
    </row>
    <row r="326" spans="1:4" ht="12.75">
      <c r="A326" s="92"/>
      <c r="B326" s="151" t="s">
        <v>12</v>
      </c>
      <c r="C326" s="7"/>
      <c r="D326" s="13">
        <v>7299</v>
      </c>
    </row>
    <row r="327" spans="1:4" ht="12.75">
      <c r="A327" s="92"/>
      <c r="B327" s="151" t="s">
        <v>98</v>
      </c>
      <c r="C327" s="7"/>
      <c r="D327" s="13">
        <v>1952</v>
      </c>
    </row>
    <row r="328" spans="1:4" ht="12.75">
      <c r="A328" s="92"/>
      <c r="B328" s="151" t="s">
        <v>73</v>
      </c>
      <c r="C328" s="7"/>
      <c r="D328" s="13">
        <v>8155</v>
      </c>
    </row>
    <row r="329" spans="1:4" ht="12.75">
      <c r="A329" s="92"/>
      <c r="B329" s="151" t="s">
        <v>220</v>
      </c>
      <c r="C329" s="7"/>
      <c r="D329" s="13">
        <v>300</v>
      </c>
    </row>
    <row r="330" spans="1:4" ht="12.75">
      <c r="A330" s="92"/>
      <c r="B330" s="151" t="s">
        <v>199</v>
      </c>
      <c r="C330" s="7"/>
      <c r="D330" s="13">
        <v>-17706</v>
      </c>
    </row>
    <row r="331" spans="1:4" ht="12">
      <c r="A331" s="92">
        <v>5042</v>
      </c>
      <c r="B331" s="143" t="s">
        <v>238</v>
      </c>
      <c r="C331" s="7"/>
      <c r="D331" s="7">
        <v>1000</v>
      </c>
    </row>
    <row r="332" spans="1:4" ht="12">
      <c r="A332" s="92">
        <v>5061</v>
      </c>
      <c r="B332" s="143" t="s">
        <v>239</v>
      </c>
      <c r="C332" s="7"/>
      <c r="D332" s="7">
        <v>-10000</v>
      </c>
    </row>
    <row r="333" spans="1:4" ht="12">
      <c r="A333" s="92">
        <v>5062</v>
      </c>
      <c r="B333" s="143" t="s">
        <v>175</v>
      </c>
      <c r="C333" s="7"/>
      <c r="D333" s="7">
        <v>6864</v>
      </c>
    </row>
    <row r="334" spans="1:4" ht="12.75">
      <c r="A334" s="118" t="s">
        <v>93</v>
      </c>
      <c r="B334" s="14"/>
      <c r="C334" s="7"/>
      <c r="D334" s="25">
        <f>SUM(D322+D323+D324+D333+D331+D332)</f>
        <v>-100963</v>
      </c>
    </row>
    <row r="335" spans="1:4" ht="12">
      <c r="A335" s="38"/>
      <c r="B335" s="122"/>
      <c r="C335" s="7"/>
      <c r="D335" s="7"/>
    </row>
    <row r="336" spans="1:5" ht="13.5">
      <c r="A336" s="123" t="s">
        <v>191</v>
      </c>
      <c r="B336" s="124"/>
      <c r="C336" s="21">
        <f>SUM(C142)</f>
        <v>-146829</v>
      </c>
      <c r="D336" s="25">
        <f>SUM(D334+D319+D292+D285+D227+D173+D165+D148)</f>
        <v>-122045</v>
      </c>
      <c r="E336" s="116"/>
    </row>
    <row r="337" spans="1:5" ht="13.5">
      <c r="A337" s="123"/>
      <c r="B337" s="124"/>
      <c r="C337" s="21"/>
      <c r="D337" s="25"/>
      <c r="E337" s="116"/>
    </row>
    <row r="338" spans="1:4" ht="13.5">
      <c r="A338" s="118" t="s">
        <v>161</v>
      </c>
      <c r="B338" s="39"/>
      <c r="C338" s="18"/>
      <c r="D338" s="7"/>
    </row>
    <row r="339" spans="1:5" ht="12">
      <c r="A339" s="92">
        <v>6011</v>
      </c>
      <c r="B339" s="32" t="s">
        <v>35</v>
      </c>
      <c r="C339" s="18"/>
      <c r="D339" s="7">
        <v>-27961</v>
      </c>
      <c r="E339" s="49"/>
    </row>
    <row r="340" spans="1:4" ht="13.5">
      <c r="A340" s="118" t="s">
        <v>161</v>
      </c>
      <c r="B340" s="39"/>
      <c r="C340" s="18"/>
      <c r="D340" s="25">
        <f>SUM(D339)</f>
        <v>-27961</v>
      </c>
    </row>
    <row r="341" spans="1:4" ht="13.5">
      <c r="A341" s="33"/>
      <c r="B341" s="39"/>
      <c r="C341" s="18"/>
      <c r="D341" s="7"/>
    </row>
    <row r="342" spans="1:4" ht="13.5">
      <c r="A342" s="129" t="s">
        <v>36</v>
      </c>
      <c r="B342" s="130"/>
      <c r="C342" s="72">
        <f>SUM(C16+C336)</f>
        <v>-139145</v>
      </c>
      <c r="D342" s="72">
        <f>D77+D336+D340+D111</f>
        <v>-139145</v>
      </c>
    </row>
    <row r="344" ht="12">
      <c r="B344" s="49"/>
    </row>
  </sheetData>
  <sheetProtection/>
  <mergeCells count="3">
    <mergeCell ref="A1:D1"/>
    <mergeCell ref="A2:D2"/>
    <mergeCell ref="A77:B7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Footer>&amp;C&amp;P.oldal</oddFooter>
  </headerFooter>
  <rowBreaks count="3" manualBreakCount="3">
    <brk id="61" max="255" man="1"/>
    <brk id="185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2016-10-05T07:27:52Z</cp:lastPrinted>
  <dcterms:created xsi:type="dcterms:W3CDTF">2015-04-22T08:22:53Z</dcterms:created>
  <dcterms:modified xsi:type="dcterms:W3CDTF">2016-10-05T11:30:19Z</dcterms:modified>
  <cp:category/>
  <cp:version/>
  <cp:contentType/>
  <cp:contentStatus/>
</cp:coreProperties>
</file>