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7965" activeTab="0"/>
  </bookViews>
  <sheets>
    <sheet name="Munka1" sheetId="1" r:id="rId1"/>
  </sheets>
  <definedNames/>
  <calcPr calcId="145621"/>
</workbook>
</file>

<file path=xl/sharedStrings.xml><?xml version="1.0" encoding="utf-8"?>
<sst xmlns="http://schemas.openxmlformats.org/spreadsheetml/2006/main" count="151" uniqueCount="28">
  <si>
    <t>Megnevezés</t>
  </si>
  <si>
    <t>Darab</t>
  </si>
  <si>
    <t>Nettó</t>
  </si>
  <si>
    <t>Bruttó</t>
  </si>
  <si>
    <t>Samsung Xcover 3</t>
  </si>
  <si>
    <t>Samsung Galaxy s5</t>
  </si>
  <si>
    <t>Alcatel Onetouch 1052G mobiltelefon</t>
  </si>
  <si>
    <t>Intenso S10000 (power bank)</t>
  </si>
  <si>
    <t>Telefon tok</t>
  </si>
  <si>
    <t>Beszerzési ár / db          (2017. június)</t>
  </si>
  <si>
    <t>Beszerzési ár  összesen    (2017. június)</t>
  </si>
  <si>
    <t>Reális beszerzés ár / db     (2018. február)</t>
  </si>
  <si>
    <t>Reális átvételi ár / db     (2018. augusztus)</t>
  </si>
  <si>
    <t>Reális átvételi ár összesen     (2018. augusztus)</t>
  </si>
  <si>
    <t>Csekk, zacskó, hőpapír (éves mennyiség)</t>
  </si>
  <si>
    <t>Kerékbilincs</t>
  </si>
  <si>
    <t xml:space="preserve">VW Caddy gépjárművek </t>
  </si>
  <si>
    <t xml:space="preserve">Ajánlott átadási ár  összesen    </t>
  </si>
  <si>
    <t>Beszerzési ár / db          (2010 - 2011)</t>
  </si>
  <si>
    <t>Reális új beszerzési ár / db     (2018. február)</t>
  </si>
  <si>
    <t>Strada Evo parkolóautomaták</t>
  </si>
  <si>
    <t>Bővítéssel kapcsolatos forgalomtechnikai munkák</t>
  </si>
  <si>
    <t>Átvételi ár / db</t>
  </si>
  <si>
    <t>Átvételi ár összesen</t>
  </si>
  <si>
    <t>Mindösszesen</t>
  </si>
  <si>
    <t>Átvételi ár összesen maximum</t>
  </si>
  <si>
    <t>Kommunikációs eszközök</t>
  </si>
  <si>
    <r>
      <rPr>
        <b/>
        <sz val="11"/>
        <rFont val="Calibri"/>
        <family val="2"/>
        <scheme val="minor"/>
      </rPr>
      <t>szerződés tervezet 2. sz. mellé</t>
    </r>
    <r>
      <rPr>
        <sz val="11"/>
        <color theme="1"/>
        <rFont val="Calibri"/>
        <family val="2"/>
        <scheme val="minor"/>
      </rPr>
      <t>klet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</si>
</sst>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4" xfId="0" applyNumberForma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2" fillId="3" borderId="8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4" borderId="9" xfId="0" applyNumberFormat="1" applyFont="1" applyFill="1" applyBorder="1"/>
    <xf numFmtId="3" fontId="3" fillId="4" borderId="10" xfId="0" applyNumberFormat="1" applyFont="1" applyFill="1" applyBorder="1"/>
    <xf numFmtId="3" fontId="3" fillId="4" borderId="11" xfId="0" applyNumberFormat="1" applyFont="1" applyFill="1" applyBorder="1"/>
    <xf numFmtId="3" fontId="2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/>
    <xf numFmtId="3" fontId="0" fillId="5" borderId="2" xfId="0" applyNumberFormat="1" applyFill="1" applyBorder="1"/>
    <xf numFmtId="3" fontId="2" fillId="5" borderId="12" xfId="0" applyNumberFormat="1" applyFont="1" applyFill="1" applyBorder="1" applyAlignment="1">
      <alignment horizontal="center"/>
    </xf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3" fontId="0" fillId="5" borderId="12" xfId="0" applyNumberFormat="1" applyFill="1" applyBorder="1"/>
    <xf numFmtId="3" fontId="2" fillId="5" borderId="9" xfId="0" applyNumberFormat="1" applyFont="1" applyFill="1" applyBorder="1"/>
    <xf numFmtId="3" fontId="2" fillId="5" borderId="10" xfId="0" applyNumberFormat="1" applyFont="1" applyFill="1" applyBorder="1"/>
    <xf numFmtId="3" fontId="3" fillId="5" borderId="9" xfId="0" applyNumberFormat="1" applyFont="1" applyFill="1" applyBorder="1"/>
    <xf numFmtId="3" fontId="3" fillId="5" borderId="10" xfId="0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tabSelected="1" zoomScale="75" zoomScaleNormal="75" workbookViewId="0" topLeftCell="B1">
      <selection activeCell="R1" sqref="R1"/>
    </sheetView>
  </sheetViews>
  <sheetFormatPr defaultColWidth="9.140625" defaultRowHeight="15"/>
  <cols>
    <col min="2" max="2" width="35.00390625" style="0" customWidth="1"/>
    <col min="3" max="3" width="9.140625" style="1" customWidth="1"/>
    <col min="4" max="4" width="10.7109375" style="4" hidden="1" customWidth="1"/>
    <col min="5" max="5" width="12.00390625" style="4" hidden="1" customWidth="1"/>
    <col min="6" max="7" width="12.140625" style="4" hidden="1" customWidth="1"/>
    <col min="8" max="8" width="12.7109375" style="4" hidden="1" customWidth="1"/>
    <col min="9" max="9" width="12.28125" style="4" hidden="1" customWidth="1"/>
    <col min="10" max="10" width="11.421875" style="4" hidden="1" customWidth="1"/>
    <col min="11" max="11" width="11.7109375" style="4" hidden="1" customWidth="1"/>
    <col min="12" max="12" width="14.421875" style="4" hidden="1" customWidth="1"/>
    <col min="13" max="13" width="15.421875" style="4" hidden="1" customWidth="1"/>
    <col min="14" max="14" width="11.140625" style="0" hidden="1" customWidth="1"/>
    <col min="15" max="15" width="11.7109375" style="0" hidden="1" customWidth="1"/>
    <col min="16" max="16" width="14.57421875" style="0" customWidth="1"/>
    <col min="17" max="17" width="14.28125" style="0" customWidth="1"/>
  </cols>
  <sheetData>
    <row r="1" spans="3:17" ht="15.75" thickBot="1">
      <c r="C1" s="50" t="s">
        <v>27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27.75" customHeight="1">
      <c r="B2" s="6"/>
      <c r="C2" s="6"/>
      <c r="D2" s="44" t="s">
        <v>9</v>
      </c>
      <c r="E2" s="44"/>
      <c r="F2" s="44" t="s">
        <v>10</v>
      </c>
      <c r="G2" s="44"/>
      <c r="H2" s="44" t="s">
        <v>11</v>
      </c>
      <c r="I2" s="44"/>
      <c r="J2" s="44" t="s">
        <v>12</v>
      </c>
      <c r="K2" s="45"/>
      <c r="L2" s="46" t="s">
        <v>13</v>
      </c>
      <c r="M2" s="47"/>
      <c r="N2" s="48" t="s">
        <v>22</v>
      </c>
      <c r="O2" s="48"/>
      <c r="P2" s="49" t="s">
        <v>25</v>
      </c>
      <c r="Q2" s="49"/>
    </row>
    <row r="3" spans="2:17" ht="15.75" thickBot="1">
      <c r="B3" s="7" t="s">
        <v>0</v>
      </c>
      <c r="C3" s="7" t="s">
        <v>1</v>
      </c>
      <c r="D3" s="8" t="s">
        <v>2</v>
      </c>
      <c r="E3" s="8" t="s">
        <v>3</v>
      </c>
      <c r="F3" s="8" t="s">
        <v>2</v>
      </c>
      <c r="G3" s="8" t="s">
        <v>3</v>
      </c>
      <c r="H3" s="8" t="s">
        <v>2</v>
      </c>
      <c r="I3" s="8" t="s">
        <v>3</v>
      </c>
      <c r="J3" s="8" t="s">
        <v>2</v>
      </c>
      <c r="K3" s="13" t="s">
        <v>3</v>
      </c>
      <c r="L3" s="15" t="s">
        <v>2</v>
      </c>
      <c r="M3" s="16" t="s">
        <v>3</v>
      </c>
      <c r="N3" s="33" t="s">
        <v>2</v>
      </c>
      <c r="O3" s="33" t="s">
        <v>3</v>
      </c>
      <c r="P3" s="36" t="s">
        <v>2</v>
      </c>
      <c r="Q3" s="36" t="s">
        <v>3</v>
      </c>
    </row>
    <row r="4" spans="2:17" ht="15.75" thickBot="1">
      <c r="B4" s="9" t="s">
        <v>14</v>
      </c>
      <c r="C4" s="10"/>
      <c r="D4" s="11"/>
      <c r="E4" s="11"/>
      <c r="F4" s="11">
        <v>10000000</v>
      </c>
      <c r="G4" s="11">
        <f>SUM(F4)*1.27</f>
        <v>12700000</v>
      </c>
      <c r="H4" s="11"/>
      <c r="I4" s="11"/>
      <c r="J4" s="11"/>
      <c r="K4" s="14"/>
      <c r="L4" s="19">
        <v>1000000</v>
      </c>
      <c r="M4" s="20">
        <f>SUM(L4)*1.27</f>
        <v>1270000</v>
      </c>
      <c r="N4" s="34"/>
      <c r="O4" s="35"/>
      <c r="P4" s="37">
        <v>6500000</v>
      </c>
      <c r="Q4" s="38">
        <f>+P4*1.27</f>
        <v>8255000</v>
      </c>
    </row>
    <row r="5" spans="14:17" ht="15">
      <c r="N5" s="4"/>
      <c r="O5" s="4"/>
      <c r="P5" s="4"/>
      <c r="Q5" s="4"/>
    </row>
    <row r="6" spans="14:17" ht="15.75" thickBot="1">
      <c r="N6" s="4"/>
      <c r="O6" s="4"/>
      <c r="P6" s="4"/>
      <c r="Q6" s="4"/>
    </row>
    <row r="7" spans="2:17" s="5" customFormat="1" ht="29.25" customHeight="1" thickBot="1">
      <c r="B7" s="6" t="s">
        <v>26</v>
      </c>
      <c r="C7" s="6"/>
      <c r="D7" s="44" t="s">
        <v>9</v>
      </c>
      <c r="E7" s="44"/>
      <c r="F7" s="44" t="s">
        <v>10</v>
      </c>
      <c r="G7" s="44"/>
      <c r="H7" s="44" t="s">
        <v>19</v>
      </c>
      <c r="I7" s="44"/>
      <c r="J7" s="44" t="s">
        <v>12</v>
      </c>
      <c r="K7" s="45"/>
      <c r="L7" s="46" t="s">
        <v>13</v>
      </c>
      <c r="M7" s="47"/>
      <c r="N7" s="48" t="s">
        <v>22</v>
      </c>
      <c r="O7" s="48"/>
      <c r="P7" s="48" t="s">
        <v>23</v>
      </c>
      <c r="Q7" s="48"/>
    </row>
    <row r="8" spans="2:17" s="3" customFormat="1" ht="15" hidden="1">
      <c r="B8" s="7" t="s">
        <v>0</v>
      </c>
      <c r="C8" s="7" t="s">
        <v>1</v>
      </c>
      <c r="D8" s="8" t="s">
        <v>2</v>
      </c>
      <c r="E8" s="8" t="s">
        <v>3</v>
      </c>
      <c r="F8" s="8" t="s">
        <v>2</v>
      </c>
      <c r="G8" s="8" t="s">
        <v>3</v>
      </c>
      <c r="H8" s="8" t="s">
        <v>2</v>
      </c>
      <c r="I8" s="8" t="s">
        <v>3</v>
      </c>
      <c r="J8" s="8" t="s">
        <v>2</v>
      </c>
      <c r="K8" s="13" t="s">
        <v>3</v>
      </c>
      <c r="L8" s="15" t="s">
        <v>2</v>
      </c>
      <c r="M8" s="16" t="s">
        <v>3</v>
      </c>
      <c r="N8" s="33" t="s">
        <v>2</v>
      </c>
      <c r="O8" s="33" t="s">
        <v>3</v>
      </c>
      <c r="P8" s="33" t="s">
        <v>2</v>
      </c>
      <c r="Q8" s="33" t="s">
        <v>3</v>
      </c>
    </row>
    <row r="9" spans="2:17" ht="15" hidden="1">
      <c r="B9" s="9" t="s">
        <v>4</v>
      </c>
      <c r="C9" s="10">
        <v>2</v>
      </c>
      <c r="D9" s="11">
        <v>79900</v>
      </c>
      <c r="E9" s="11">
        <f aca="true" t="shared" si="0" ref="E9:E13">SUM(D9)*1.27</f>
        <v>101473</v>
      </c>
      <c r="F9" s="11">
        <f aca="true" t="shared" si="1" ref="F9:F13">SUM(C9)*D9</f>
        <v>159800</v>
      </c>
      <c r="G9" s="11">
        <f aca="true" t="shared" si="2" ref="G9:G13">SUM(C9)*E9</f>
        <v>202946</v>
      </c>
      <c r="H9" s="11">
        <f aca="true" t="shared" si="3" ref="H9:H13">SUM(I9)/1.27</f>
        <v>33070.86614173228</v>
      </c>
      <c r="I9" s="11">
        <v>42000</v>
      </c>
      <c r="J9" s="11">
        <v>28000</v>
      </c>
      <c r="K9" s="14">
        <f aca="true" t="shared" si="4" ref="K9:K13">SUM(J9)*1.27</f>
        <v>35560</v>
      </c>
      <c r="L9" s="17">
        <f aca="true" t="shared" si="5" ref="L9:L13">SUM(J9)*C9</f>
        <v>56000</v>
      </c>
      <c r="M9" s="18">
        <f aca="true" t="shared" si="6" ref="M9:M13">SUM(L9)*1.27</f>
        <v>71120</v>
      </c>
      <c r="N9" s="34">
        <f>+D9</f>
        <v>79900</v>
      </c>
      <c r="O9" s="34">
        <f aca="true" t="shared" si="7" ref="O9:O13">+N9*1.27</f>
        <v>101473</v>
      </c>
      <c r="P9" s="34">
        <f aca="true" t="shared" si="8" ref="P9:P13">+N9*C9</f>
        <v>159800</v>
      </c>
      <c r="Q9" s="34">
        <f aca="true" t="shared" si="9" ref="Q9:Q13">+P9*1.27</f>
        <v>202946</v>
      </c>
    </row>
    <row r="10" spans="2:17" ht="15" hidden="1">
      <c r="B10" s="9" t="s">
        <v>5</v>
      </c>
      <c r="C10" s="10">
        <v>2</v>
      </c>
      <c r="D10" s="11">
        <v>64500</v>
      </c>
      <c r="E10" s="11">
        <f t="shared" si="0"/>
        <v>81915</v>
      </c>
      <c r="F10" s="11">
        <f t="shared" si="1"/>
        <v>129000</v>
      </c>
      <c r="G10" s="11">
        <f t="shared" si="2"/>
        <v>163830</v>
      </c>
      <c r="H10" s="11">
        <f t="shared" si="3"/>
        <v>39370.07874015748</v>
      </c>
      <c r="I10" s="11">
        <v>50000</v>
      </c>
      <c r="J10" s="11">
        <v>30000</v>
      </c>
      <c r="K10" s="14">
        <f t="shared" si="4"/>
        <v>38100</v>
      </c>
      <c r="L10" s="17">
        <f t="shared" si="5"/>
        <v>60000</v>
      </c>
      <c r="M10" s="18">
        <f t="shared" si="6"/>
        <v>76200</v>
      </c>
      <c r="N10" s="34">
        <f aca="true" t="shared" si="10" ref="N10:N13">+D10</f>
        <v>64500</v>
      </c>
      <c r="O10" s="34">
        <f t="shared" si="7"/>
        <v>81915</v>
      </c>
      <c r="P10" s="34">
        <f t="shared" si="8"/>
        <v>129000</v>
      </c>
      <c r="Q10" s="34">
        <f t="shared" si="9"/>
        <v>163830</v>
      </c>
    </row>
    <row r="11" spans="2:17" ht="15" hidden="1">
      <c r="B11" s="9" t="s">
        <v>6</v>
      </c>
      <c r="C11" s="10">
        <v>36</v>
      </c>
      <c r="D11" s="11">
        <v>4724</v>
      </c>
      <c r="E11" s="11">
        <f t="shared" si="0"/>
        <v>5999.4800000000005</v>
      </c>
      <c r="F11" s="11">
        <f t="shared" si="1"/>
        <v>170064</v>
      </c>
      <c r="G11" s="11">
        <f t="shared" si="2"/>
        <v>215981.28000000003</v>
      </c>
      <c r="H11" s="11">
        <f t="shared" si="3"/>
        <v>3858.267716535433</v>
      </c>
      <c r="I11" s="11">
        <v>4900</v>
      </c>
      <c r="J11" s="11">
        <v>3000</v>
      </c>
      <c r="K11" s="14">
        <f t="shared" si="4"/>
        <v>3810</v>
      </c>
      <c r="L11" s="17">
        <f t="shared" si="5"/>
        <v>108000</v>
      </c>
      <c r="M11" s="18">
        <f t="shared" si="6"/>
        <v>137160</v>
      </c>
      <c r="N11" s="34">
        <f t="shared" si="10"/>
        <v>4724</v>
      </c>
      <c r="O11" s="34">
        <f t="shared" si="7"/>
        <v>5999.4800000000005</v>
      </c>
      <c r="P11" s="34">
        <f t="shared" si="8"/>
        <v>170064</v>
      </c>
      <c r="Q11" s="34">
        <f t="shared" si="9"/>
        <v>215981.28</v>
      </c>
    </row>
    <row r="12" spans="2:17" ht="15" hidden="1">
      <c r="B12" s="9" t="s">
        <v>7</v>
      </c>
      <c r="C12" s="10">
        <v>27</v>
      </c>
      <c r="D12" s="11">
        <v>4015</v>
      </c>
      <c r="E12" s="11">
        <f t="shared" si="0"/>
        <v>5099.05</v>
      </c>
      <c r="F12" s="11">
        <f t="shared" si="1"/>
        <v>108405</v>
      </c>
      <c r="G12" s="11">
        <f t="shared" si="2"/>
        <v>137674.35</v>
      </c>
      <c r="H12" s="11">
        <f t="shared" si="3"/>
        <v>3661.417322834646</v>
      </c>
      <c r="I12" s="11">
        <v>4650</v>
      </c>
      <c r="J12" s="11">
        <v>3000</v>
      </c>
      <c r="K12" s="14">
        <f t="shared" si="4"/>
        <v>3810</v>
      </c>
      <c r="L12" s="17">
        <f t="shared" si="5"/>
        <v>81000</v>
      </c>
      <c r="M12" s="18">
        <f t="shared" si="6"/>
        <v>102870</v>
      </c>
      <c r="N12" s="34">
        <f t="shared" si="10"/>
        <v>4015</v>
      </c>
      <c r="O12" s="34">
        <f t="shared" si="7"/>
        <v>5099.05</v>
      </c>
      <c r="P12" s="34">
        <f t="shared" si="8"/>
        <v>108405</v>
      </c>
      <c r="Q12" s="34">
        <f t="shared" si="9"/>
        <v>137674.35</v>
      </c>
    </row>
    <row r="13" spans="2:17" ht="15.75" hidden="1" thickBot="1">
      <c r="B13" s="9" t="s">
        <v>8</v>
      </c>
      <c r="C13" s="10">
        <v>35</v>
      </c>
      <c r="D13" s="11">
        <v>1325</v>
      </c>
      <c r="E13" s="11">
        <f t="shared" si="0"/>
        <v>1682.75</v>
      </c>
      <c r="F13" s="11">
        <f t="shared" si="1"/>
        <v>46375</v>
      </c>
      <c r="G13" s="11">
        <f t="shared" si="2"/>
        <v>58896.25</v>
      </c>
      <c r="H13" s="11">
        <f t="shared" si="3"/>
        <v>1181.1023622047244</v>
      </c>
      <c r="I13" s="11">
        <v>1500</v>
      </c>
      <c r="J13" s="11">
        <v>1000</v>
      </c>
      <c r="K13" s="14">
        <f t="shared" si="4"/>
        <v>1270</v>
      </c>
      <c r="L13" s="17">
        <f t="shared" si="5"/>
        <v>35000</v>
      </c>
      <c r="M13" s="18">
        <f t="shared" si="6"/>
        <v>44450</v>
      </c>
      <c r="N13" s="34">
        <f t="shared" si="10"/>
        <v>1325</v>
      </c>
      <c r="O13" s="34">
        <f t="shared" si="7"/>
        <v>1682.75</v>
      </c>
      <c r="P13" s="39">
        <f t="shared" si="8"/>
        <v>46375</v>
      </c>
      <c r="Q13" s="39">
        <f t="shared" si="9"/>
        <v>58896.25</v>
      </c>
    </row>
    <row r="14" spans="3:17" s="2" customFormat="1" ht="15.75" thickBot="1">
      <c r="C14" s="3"/>
      <c r="D14" s="12"/>
      <c r="E14" s="12"/>
      <c r="F14" s="12">
        <f>SUM(F9:F13)</f>
        <v>613644</v>
      </c>
      <c r="G14" s="12">
        <f>SUM(G9:G13)</f>
        <v>779327.88</v>
      </c>
      <c r="H14" s="12"/>
      <c r="I14" s="12"/>
      <c r="J14" s="12"/>
      <c r="K14" s="12"/>
      <c r="L14" s="21">
        <f>SUM(L9:L13)</f>
        <v>340000</v>
      </c>
      <c r="M14" s="22">
        <f>SUM(M9:M13)</f>
        <v>431800</v>
      </c>
      <c r="N14" s="12"/>
      <c r="O14" s="12"/>
      <c r="P14" s="40">
        <f>SUM(P9:P13)</f>
        <v>613644</v>
      </c>
      <c r="Q14" s="41">
        <f>SUM(Q9:Q13)</f>
        <v>779327.88</v>
      </c>
    </row>
    <row r="15" spans="14:17" ht="15">
      <c r="N15" s="4"/>
      <c r="O15" s="4"/>
      <c r="P15" s="4"/>
      <c r="Q15" s="4"/>
    </row>
    <row r="16" spans="14:17" ht="15.75" thickBot="1">
      <c r="N16" s="4"/>
      <c r="O16" s="4"/>
      <c r="P16" s="4"/>
      <c r="Q16" s="4"/>
    </row>
    <row r="17" spans="2:17" ht="30.75" customHeight="1">
      <c r="B17" s="6"/>
      <c r="C17" s="6"/>
      <c r="D17" s="44" t="s">
        <v>9</v>
      </c>
      <c r="E17" s="44"/>
      <c r="F17" s="44" t="s">
        <v>10</v>
      </c>
      <c r="G17" s="44"/>
      <c r="H17" s="44" t="s">
        <v>11</v>
      </c>
      <c r="I17" s="44"/>
      <c r="J17" s="44" t="s">
        <v>12</v>
      </c>
      <c r="K17" s="45"/>
      <c r="L17" s="46" t="s">
        <v>13</v>
      </c>
      <c r="M17" s="47"/>
      <c r="N17" s="48" t="s">
        <v>22</v>
      </c>
      <c r="O17" s="48"/>
      <c r="P17" s="48" t="s">
        <v>23</v>
      </c>
      <c r="Q17" s="48"/>
    </row>
    <row r="18" spans="2:17" ht="15.75" thickBot="1">
      <c r="B18" s="7" t="s">
        <v>0</v>
      </c>
      <c r="C18" s="7" t="s">
        <v>1</v>
      </c>
      <c r="D18" s="8" t="s">
        <v>2</v>
      </c>
      <c r="E18" s="8" t="s">
        <v>3</v>
      </c>
      <c r="F18" s="8" t="s">
        <v>2</v>
      </c>
      <c r="G18" s="8" t="s">
        <v>3</v>
      </c>
      <c r="H18" s="8" t="s">
        <v>2</v>
      </c>
      <c r="I18" s="8" t="s">
        <v>3</v>
      </c>
      <c r="J18" s="8" t="s">
        <v>2</v>
      </c>
      <c r="K18" s="13" t="s">
        <v>3</v>
      </c>
      <c r="L18" s="15" t="s">
        <v>2</v>
      </c>
      <c r="M18" s="16" t="s">
        <v>3</v>
      </c>
      <c r="N18" s="33" t="s">
        <v>2</v>
      </c>
      <c r="O18" s="33" t="s">
        <v>3</v>
      </c>
      <c r="P18" s="36" t="s">
        <v>2</v>
      </c>
      <c r="Q18" s="36" t="s">
        <v>3</v>
      </c>
    </row>
    <row r="19" spans="2:17" ht="15.75" thickBot="1">
      <c r="B19" s="9" t="s">
        <v>15</v>
      </c>
      <c r="C19" s="10">
        <v>120</v>
      </c>
      <c r="D19" s="11">
        <v>60000</v>
      </c>
      <c r="E19" s="11">
        <f>SUM(D19)*1.27</f>
        <v>76200</v>
      </c>
      <c r="F19" s="11">
        <f>SUM(C19)*D19</f>
        <v>7200000</v>
      </c>
      <c r="G19" s="11">
        <f>SUM(F19)*1.27</f>
        <v>9144000</v>
      </c>
      <c r="H19" s="11"/>
      <c r="I19" s="11"/>
      <c r="J19" s="11">
        <v>55000</v>
      </c>
      <c r="K19" s="14">
        <f>SUM(J19)*1.27</f>
        <v>69850</v>
      </c>
      <c r="L19" s="19">
        <f>SUM(J19)*C19</f>
        <v>6600000</v>
      </c>
      <c r="M19" s="20">
        <f>SUM(L19)*1.27</f>
        <v>8382000</v>
      </c>
      <c r="N19" s="34">
        <f>+J19</f>
        <v>55000</v>
      </c>
      <c r="O19" s="35">
        <f aca="true" t="shared" si="11" ref="O19:Q19">+K19</f>
        <v>69850</v>
      </c>
      <c r="P19" s="37">
        <f t="shared" si="11"/>
        <v>6600000</v>
      </c>
      <c r="Q19" s="38">
        <f t="shared" si="11"/>
        <v>8382000</v>
      </c>
    </row>
    <row r="20" spans="14:17" ht="15">
      <c r="N20" s="4"/>
      <c r="O20" s="4"/>
      <c r="P20" s="4"/>
      <c r="Q20" s="4"/>
    </row>
    <row r="21" spans="14:17" ht="15.75" thickBot="1">
      <c r="N21" s="4"/>
      <c r="O21" s="4"/>
      <c r="P21" s="4"/>
      <c r="Q21" s="4"/>
    </row>
    <row r="22" spans="2:17" ht="31.5" customHeight="1">
      <c r="B22" s="6"/>
      <c r="C22" s="6"/>
      <c r="D22" s="44" t="s">
        <v>18</v>
      </c>
      <c r="E22" s="44"/>
      <c r="F22" s="44" t="s">
        <v>17</v>
      </c>
      <c r="G22" s="44"/>
      <c r="H22" s="44" t="s">
        <v>11</v>
      </c>
      <c r="I22" s="44"/>
      <c r="J22" s="44" t="s">
        <v>12</v>
      </c>
      <c r="K22" s="45"/>
      <c r="L22" s="46" t="s">
        <v>13</v>
      </c>
      <c r="M22" s="47"/>
      <c r="N22" s="48" t="s">
        <v>22</v>
      </c>
      <c r="O22" s="48"/>
      <c r="P22" s="48" t="s">
        <v>23</v>
      </c>
      <c r="Q22" s="48"/>
    </row>
    <row r="23" spans="2:17" ht="15.75" thickBot="1">
      <c r="B23" s="7" t="s">
        <v>0</v>
      </c>
      <c r="C23" s="7" t="s">
        <v>1</v>
      </c>
      <c r="D23" s="8" t="s">
        <v>2</v>
      </c>
      <c r="E23" s="8" t="s">
        <v>3</v>
      </c>
      <c r="F23" s="8" t="s">
        <v>2</v>
      </c>
      <c r="G23" s="8" t="s">
        <v>3</v>
      </c>
      <c r="H23" s="8" t="s">
        <v>2</v>
      </c>
      <c r="I23" s="8" t="s">
        <v>3</v>
      </c>
      <c r="J23" s="8" t="s">
        <v>2</v>
      </c>
      <c r="K23" s="13" t="s">
        <v>3</v>
      </c>
      <c r="L23" s="15" t="s">
        <v>2</v>
      </c>
      <c r="M23" s="16" t="s">
        <v>3</v>
      </c>
      <c r="N23" s="33" t="s">
        <v>2</v>
      </c>
      <c r="O23" s="33" t="s">
        <v>3</v>
      </c>
      <c r="P23" s="36" t="s">
        <v>2</v>
      </c>
      <c r="Q23" s="36" t="s">
        <v>3</v>
      </c>
    </row>
    <row r="24" spans="2:17" ht="15.75" thickBot="1">
      <c r="B24" s="9" t="s">
        <v>16</v>
      </c>
      <c r="C24" s="10">
        <v>5</v>
      </c>
      <c r="D24" s="11">
        <v>0</v>
      </c>
      <c r="E24" s="11">
        <f>SUM(D24)*1.27</f>
        <v>0</v>
      </c>
      <c r="F24" s="11">
        <v>15000000</v>
      </c>
      <c r="G24" s="11">
        <f>SUM(F24)*1.27</f>
        <v>19050000</v>
      </c>
      <c r="H24" s="11">
        <f>SUM(I24)/1.27</f>
        <v>1850393.7007874015</v>
      </c>
      <c r="I24" s="11">
        <v>2350000</v>
      </c>
      <c r="J24" s="11">
        <v>1700000</v>
      </c>
      <c r="K24" s="14">
        <f>SUM(J24)*1.27</f>
        <v>2159000</v>
      </c>
      <c r="L24" s="19">
        <f>SUM(J24)*C24</f>
        <v>8500000</v>
      </c>
      <c r="M24" s="20">
        <f>SUM(L24)*1.27</f>
        <v>10795000</v>
      </c>
      <c r="N24" s="34">
        <v>2500000</v>
      </c>
      <c r="O24" s="35">
        <f>+N24*1.27</f>
        <v>3175000</v>
      </c>
      <c r="P24" s="37">
        <f>+N24*C24</f>
        <v>12500000</v>
      </c>
      <c r="Q24" s="38">
        <f>+P24*1.27</f>
        <v>15875000</v>
      </c>
    </row>
    <row r="25" spans="14:17" ht="15">
      <c r="N25" s="4"/>
      <c r="O25" s="4"/>
      <c r="P25" s="4"/>
      <c r="Q25" s="4"/>
    </row>
    <row r="26" spans="14:17" ht="15.75" thickBot="1">
      <c r="N26" s="4"/>
      <c r="O26" s="4"/>
      <c r="P26" s="4"/>
      <c r="Q26" s="4"/>
    </row>
    <row r="27" spans="2:17" ht="28.5" customHeight="1">
      <c r="B27" s="6"/>
      <c r="C27" s="6"/>
      <c r="D27" s="44" t="s">
        <v>18</v>
      </c>
      <c r="E27" s="44"/>
      <c r="F27" s="44" t="s">
        <v>17</v>
      </c>
      <c r="G27" s="44"/>
      <c r="H27" s="44" t="s">
        <v>11</v>
      </c>
      <c r="I27" s="44"/>
      <c r="J27" s="44" t="s">
        <v>12</v>
      </c>
      <c r="K27" s="45"/>
      <c r="L27" s="46" t="s">
        <v>13</v>
      </c>
      <c r="M27" s="47"/>
      <c r="N27" s="48" t="s">
        <v>22</v>
      </c>
      <c r="O27" s="48"/>
      <c r="P27" s="48" t="s">
        <v>23</v>
      </c>
      <c r="Q27" s="48"/>
    </row>
    <row r="28" spans="2:17" ht="15.75" thickBot="1">
      <c r="B28" s="7" t="s">
        <v>0</v>
      </c>
      <c r="C28" s="7" t="s">
        <v>1</v>
      </c>
      <c r="D28" s="8" t="s">
        <v>2</v>
      </c>
      <c r="E28" s="8" t="s">
        <v>3</v>
      </c>
      <c r="F28" s="8" t="s">
        <v>2</v>
      </c>
      <c r="G28" s="8" t="s">
        <v>3</v>
      </c>
      <c r="H28" s="8" t="s">
        <v>2</v>
      </c>
      <c r="I28" s="8" t="s">
        <v>3</v>
      </c>
      <c r="J28" s="8" t="s">
        <v>2</v>
      </c>
      <c r="K28" s="13" t="s">
        <v>3</v>
      </c>
      <c r="L28" s="15" t="s">
        <v>2</v>
      </c>
      <c r="M28" s="16" t="s">
        <v>3</v>
      </c>
      <c r="N28" s="33" t="s">
        <v>2</v>
      </c>
      <c r="O28" s="33" t="s">
        <v>3</v>
      </c>
      <c r="P28" s="36" t="s">
        <v>2</v>
      </c>
      <c r="Q28" s="36" t="s">
        <v>3</v>
      </c>
    </row>
    <row r="29" spans="2:17" ht="15.75" thickBot="1">
      <c r="B29" s="9" t="s">
        <v>20</v>
      </c>
      <c r="C29" s="10">
        <v>36</v>
      </c>
      <c r="D29" s="11">
        <v>0</v>
      </c>
      <c r="E29" s="11">
        <f>SUM(D29)*1.27</f>
        <v>0</v>
      </c>
      <c r="F29" s="11">
        <v>1300000</v>
      </c>
      <c r="G29" s="11">
        <f>SUM(F29)*1.27</f>
        <v>1651000</v>
      </c>
      <c r="H29" s="11">
        <f>SUM(I29)/1.27</f>
        <v>0</v>
      </c>
      <c r="I29" s="11">
        <v>0</v>
      </c>
      <c r="J29" s="11">
        <v>1300000</v>
      </c>
      <c r="K29" s="14">
        <f>SUM(J29)*1.27</f>
        <v>1651000</v>
      </c>
      <c r="L29" s="19">
        <f>SUM(J29)*C29</f>
        <v>46800000</v>
      </c>
      <c r="M29" s="20">
        <f>SUM(L29)*1.27</f>
        <v>59436000</v>
      </c>
      <c r="N29" s="34">
        <f>+J29</f>
        <v>1300000</v>
      </c>
      <c r="O29" s="35">
        <f>+K29</f>
        <v>1651000</v>
      </c>
      <c r="P29" s="37">
        <f>+N29*C29</f>
        <v>46800000</v>
      </c>
      <c r="Q29" s="38">
        <f>+P29*1.27</f>
        <v>59436000</v>
      </c>
    </row>
    <row r="30" spans="14:17" ht="15.75" thickBot="1">
      <c r="N30" s="4"/>
      <c r="O30" s="4"/>
      <c r="P30" s="4"/>
      <c r="Q30" s="4"/>
    </row>
    <row r="31" spans="12:17" ht="18" thickBot="1">
      <c r="L31" s="30">
        <f>SUM(L4,L14,L19,L24,L29)</f>
        <v>63240000</v>
      </c>
      <c r="M31" s="31">
        <f>SUM(M4,M14,M19,M24,M29)</f>
        <v>80314800</v>
      </c>
      <c r="N31" s="4"/>
      <c r="O31" s="4"/>
      <c r="P31" s="42">
        <f>SUM(P4,P14,P19,P24,P29)</f>
        <v>73013644</v>
      </c>
      <c r="Q31" s="43">
        <f>SUM(Q4,Q14,Q19,Q24,Q29)</f>
        <v>92727327.88</v>
      </c>
    </row>
    <row r="32" spans="14:17" ht="15">
      <c r="N32" s="4"/>
      <c r="O32" s="4"/>
      <c r="P32" s="4"/>
      <c r="Q32" s="4"/>
    </row>
    <row r="33" spans="14:17" ht="15">
      <c r="N33" s="4"/>
      <c r="O33" s="4"/>
      <c r="P33" s="4"/>
      <c r="Q33" s="4"/>
    </row>
    <row r="34" spans="14:17" ht="15.75" thickBot="1">
      <c r="N34" s="4"/>
      <c r="O34" s="4"/>
      <c r="P34" s="4"/>
      <c r="Q34" s="4"/>
    </row>
    <row r="35" spans="2:17" ht="29.25" customHeight="1">
      <c r="B35" s="6"/>
      <c r="C35" s="6"/>
      <c r="D35" s="44" t="s">
        <v>18</v>
      </c>
      <c r="E35" s="44"/>
      <c r="F35" s="44" t="s">
        <v>17</v>
      </c>
      <c r="G35" s="44"/>
      <c r="H35" s="44" t="s">
        <v>11</v>
      </c>
      <c r="I35" s="44"/>
      <c r="J35" s="44" t="s">
        <v>12</v>
      </c>
      <c r="K35" s="45"/>
      <c r="L35" s="46" t="s">
        <v>13</v>
      </c>
      <c r="M35" s="47"/>
      <c r="N35" s="44" t="s">
        <v>22</v>
      </c>
      <c r="O35" s="44"/>
      <c r="P35" s="44" t="s">
        <v>23</v>
      </c>
      <c r="Q35" s="44"/>
    </row>
    <row r="36" spans="2:17" ht="15">
      <c r="B36" s="7" t="s">
        <v>0</v>
      </c>
      <c r="C36" s="7" t="s">
        <v>1</v>
      </c>
      <c r="D36" s="8" t="s">
        <v>2</v>
      </c>
      <c r="E36" s="8" t="s">
        <v>3</v>
      </c>
      <c r="F36" s="8" t="s">
        <v>2</v>
      </c>
      <c r="G36" s="8" t="s">
        <v>3</v>
      </c>
      <c r="H36" s="8" t="s">
        <v>2</v>
      </c>
      <c r="I36" s="8" t="s">
        <v>3</v>
      </c>
      <c r="J36" s="8" t="s">
        <v>2</v>
      </c>
      <c r="K36" s="13" t="s">
        <v>3</v>
      </c>
      <c r="L36" s="15" t="s">
        <v>2</v>
      </c>
      <c r="M36" s="16" t="s">
        <v>3</v>
      </c>
      <c r="N36" s="8" t="s">
        <v>2</v>
      </c>
      <c r="O36" s="8" t="s">
        <v>3</v>
      </c>
      <c r="P36" s="8" t="s">
        <v>2</v>
      </c>
      <c r="Q36" s="8" t="s">
        <v>3</v>
      </c>
    </row>
    <row r="37" spans="2:17" s="29" customFormat="1" ht="30.75" thickBot="1">
      <c r="B37" s="23" t="s">
        <v>21</v>
      </c>
      <c r="C37" s="24">
        <v>1</v>
      </c>
      <c r="D37" s="25">
        <v>0</v>
      </c>
      <c r="E37" s="25">
        <f>SUM(D37)*1.27</f>
        <v>0</v>
      </c>
      <c r="F37" s="25">
        <v>28800000</v>
      </c>
      <c r="G37" s="25">
        <f>SUM(F37)*1.27</f>
        <v>36576000</v>
      </c>
      <c r="H37" s="25">
        <f>SUM(I37)/1.27</f>
        <v>0</v>
      </c>
      <c r="I37" s="25">
        <v>0</v>
      </c>
      <c r="J37" s="25">
        <v>28800000</v>
      </c>
      <c r="K37" s="26">
        <f>SUM(J37)*1.27</f>
        <v>36576000</v>
      </c>
      <c r="L37" s="27">
        <f>SUM(J37)*C37</f>
        <v>28800000</v>
      </c>
      <c r="M37" s="28">
        <f>SUM(L37)*1.27</f>
        <v>36576000</v>
      </c>
      <c r="N37" s="25">
        <f>+L37</f>
        <v>28800000</v>
      </c>
      <c r="O37" s="25">
        <f>+M37</f>
        <v>36576000</v>
      </c>
      <c r="P37" s="25">
        <v>28469760</v>
      </c>
      <c r="Q37" s="25">
        <f>SUM(P37)*1.27</f>
        <v>36156595.2</v>
      </c>
    </row>
    <row r="38" spans="14:17" ht="15.75" thickBot="1">
      <c r="N38" s="4"/>
      <c r="O38" s="4"/>
      <c r="P38" s="4"/>
      <c r="Q38" s="4"/>
    </row>
    <row r="39" spans="2:17" ht="18" thickBot="1">
      <c r="B39" s="32" t="s">
        <v>24</v>
      </c>
      <c r="L39" s="30">
        <f>SUM(L31,L37)</f>
        <v>92040000</v>
      </c>
      <c r="M39" s="31">
        <f>SUM(M31,M37)</f>
        <v>116890800</v>
      </c>
      <c r="N39" s="4"/>
      <c r="O39" s="4"/>
      <c r="P39" s="42">
        <f>SUM(P31,P37)</f>
        <v>101483404</v>
      </c>
      <c r="Q39" s="43">
        <f>SUM(Q31,Q37)</f>
        <v>128883923.08</v>
      </c>
    </row>
  </sheetData>
  <mergeCells count="43">
    <mergeCell ref="C1:Q1"/>
    <mergeCell ref="N22:O22"/>
    <mergeCell ref="P22:Q22"/>
    <mergeCell ref="N27:O27"/>
    <mergeCell ref="P27:Q27"/>
    <mergeCell ref="N35:O35"/>
    <mergeCell ref="P35:Q35"/>
    <mergeCell ref="N2:O2"/>
    <mergeCell ref="P2:Q2"/>
    <mergeCell ref="N7:O7"/>
    <mergeCell ref="P7:Q7"/>
    <mergeCell ref="N17:O17"/>
    <mergeCell ref="P17:Q17"/>
    <mergeCell ref="D2:E2"/>
    <mergeCell ref="F2:G2"/>
    <mergeCell ref="H2:I2"/>
    <mergeCell ref="J2:K2"/>
    <mergeCell ref="L2:M2"/>
    <mergeCell ref="D7:E7"/>
    <mergeCell ref="F7:G7"/>
    <mergeCell ref="H7:I7"/>
    <mergeCell ref="J7:K7"/>
    <mergeCell ref="L7:M7"/>
    <mergeCell ref="D22:E22"/>
    <mergeCell ref="F22:G22"/>
    <mergeCell ref="H22:I22"/>
    <mergeCell ref="J22:K22"/>
    <mergeCell ref="L22:M22"/>
    <mergeCell ref="D17:E17"/>
    <mergeCell ref="F17:G17"/>
    <mergeCell ref="H17:I17"/>
    <mergeCell ref="J17:K17"/>
    <mergeCell ref="L17:M17"/>
    <mergeCell ref="D35:E35"/>
    <mergeCell ref="F35:G35"/>
    <mergeCell ref="H35:I35"/>
    <mergeCell ref="J35:K35"/>
    <mergeCell ref="L35:M35"/>
    <mergeCell ref="D27:E27"/>
    <mergeCell ref="F27:G27"/>
    <mergeCell ref="H27:I27"/>
    <mergeCell ref="J27:K27"/>
    <mergeCell ref="L27:M27"/>
  </mergeCells>
  <printOptions/>
  <pageMargins left="0.25" right="0.25" top="0.75" bottom="0.75" header="0.3" footer="0.3"/>
  <pageSetup fitToHeight="1" fitToWidth="1" horizontalDpi="600" verticalDpi="600" orientation="landscape" paperSize="9" scale="65" r:id="rId1"/>
  <ignoredErrors>
    <ignoredError sqref="P9:P10 P11:P12 P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semix</dc:creator>
  <cp:keywords/>
  <dc:description/>
  <cp:lastModifiedBy>dr. Riskó György Balázs</cp:lastModifiedBy>
  <cp:lastPrinted>2018-02-09T07:40:32Z</cp:lastPrinted>
  <dcterms:created xsi:type="dcterms:W3CDTF">2018-02-09T06:16:10Z</dcterms:created>
  <dcterms:modified xsi:type="dcterms:W3CDTF">2018-02-13T14:22:18Z</dcterms:modified>
  <cp:category/>
  <cp:version/>
  <cp:contentType/>
  <cp:contentStatus/>
</cp:coreProperties>
</file>