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600" windowHeight="11760" activeTab="0"/>
  </bookViews>
  <sheets>
    <sheet name="2019_01 (3)" sheetId="1" r:id="rId1"/>
  </sheets>
  <definedNames/>
  <calcPr fullCalcOnLoad="1"/>
</workbook>
</file>

<file path=xl/sharedStrings.xml><?xml version="1.0" encoding="utf-8"?>
<sst xmlns="http://schemas.openxmlformats.org/spreadsheetml/2006/main" count="300" uniqueCount="151">
  <si>
    <t>eFt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</si>
  <si>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</si>
  <si>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</si>
  <si>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</si>
  <si>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</si>
  <si>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</si>
  <si>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Működési célú központosított előirányzatok</t>
  </si>
  <si>
    <t>1/b. sz. melléklet összesen</t>
  </si>
  <si>
    <t>Csicsergő Óvoda</t>
  </si>
  <si>
    <t>Személyi juttatások</t>
  </si>
  <si>
    <t>Kerekerdő Óvoda</t>
  </si>
  <si>
    <t>Liliom Óvoda</t>
  </si>
  <si>
    <t xml:space="preserve">FESZGYI   </t>
  </si>
  <si>
    <t>2. sz. melléklet összesen</t>
  </si>
  <si>
    <t xml:space="preserve">I. Állami pénzeszköz átvétellel kapcsolatos előirányzat módosítás </t>
  </si>
  <si>
    <t>Általános tartalék</t>
  </si>
  <si>
    <t>Mindösszesen</t>
  </si>
  <si>
    <t>6. sz. melléklet</t>
  </si>
  <si>
    <t>6. sz. melléklet összesen</t>
  </si>
  <si>
    <t xml:space="preserve"> Települési önkormányzatok kulturális feladatainak támogatása</t>
  </si>
  <si>
    <t>Települési önkormányzatok szoc. és gyermekj. és gyermekétk. feladatainak tám.</t>
  </si>
  <si>
    <t>Munkaad. terhelő jár. és szoc. hozzáj adó</t>
  </si>
  <si>
    <t>A 2018. évi költségvetés módosítása</t>
  </si>
  <si>
    <t>Sor-szám</t>
  </si>
  <si>
    <t>II. Testületi döntést igénylő előirányzat módosítás</t>
  </si>
  <si>
    <t>II. Képviselőtestületi döntést igénylő előirányzat módosítások összesen</t>
  </si>
  <si>
    <t>Elvonások és befizetések bevételei</t>
  </si>
  <si>
    <t>Egyéb működési célú támogatások bevételei Áh-n belülről</t>
  </si>
  <si>
    <t xml:space="preserve">3/c. sz. melléklet </t>
  </si>
  <si>
    <t>Dologi kiadások</t>
  </si>
  <si>
    <t>Ellátottak pénzbeli támogatása</t>
  </si>
  <si>
    <t>Ingatlanokkal kapcsolatos egyéb feladatok</t>
  </si>
  <si>
    <t>Beruházások</t>
  </si>
  <si>
    <t>Óvodák, oktatási, szociális és kulturális intézmények  felújítása</t>
  </si>
  <si>
    <t xml:space="preserve">5. sz. melléklet (kiemelt ei. átcsoportosítás) </t>
  </si>
  <si>
    <t>Munkásszálló kialakítása</t>
  </si>
  <si>
    <t>Kulturális, Egyházi és Nemzetiségi feladatok</t>
  </si>
  <si>
    <t>Személyi juttatás</t>
  </si>
  <si>
    <t>Egészségügyi prevenció</t>
  </si>
  <si>
    <t>Egyéb felhalmozási célú kiadások</t>
  </si>
  <si>
    <t>Egyéb működési célú kiadások</t>
  </si>
  <si>
    <t>Diáksport</t>
  </si>
  <si>
    <t>Haller park felújítás</t>
  </si>
  <si>
    <t>Felújítás</t>
  </si>
  <si>
    <t>Veszélyelhárítás</t>
  </si>
  <si>
    <t>Roma koncepció</t>
  </si>
  <si>
    <t>Lakás és helyiség felújítás</t>
  </si>
  <si>
    <t>Epres Óvoda</t>
  </si>
  <si>
    <t>FEBI</t>
  </si>
  <si>
    <t>Egyéb működési célú támogatások bevételei államháztartáson belülről</t>
  </si>
  <si>
    <t>FESZGYI</t>
  </si>
  <si>
    <t xml:space="preserve">2. sz. melléklet </t>
  </si>
  <si>
    <t>Csicsergő Óvoda felújítás</t>
  </si>
  <si>
    <t>Készletértékesítés</t>
  </si>
  <si>
    <t>FMK</t>
  </si>
  <si>
    <t>Pinceszínház</t>
  </si>
  <si>
    <t>Egyéb szolgáltatás</t>
  </si>
  <si>
    <t>Bérleti díj</t>
  </si>
  <si>
    <t>Közvetített szolgáltatások ellenértéke</t>
  </si>
  <si>
    <t>Kiszámlázott általános forgalmi adó</t>
  </si>
  <si>
    <t>Általános forgalmi adó visszatérítése</t>
  </si>
  <si>
    <t>Egyéb működési bevételek</t>
  </si>
  <si>
    <t>FIÜK</t>
  </si>
  <si>
    <t xml:space="preserve">Csicsergő Óvoda </t>
  </si>
  <si>
    <t xml:space="preserve">Csudafa Óvoda </t>
  </si>
  <si>
    <t>Ellátási díjak</t>
  </si>
  <si>
    <t xml:space="preserve">    - kulturális pótlék szociális hozzájárulási adóval növelt összege (XII.hó)</t>
  </si>
  <si>
    <t xml:space="preserve">   - Szociális ágazati összevont pótlék (XII.hó)</t>
  </si>
  <si>
    <t xml:space="preserve">   - Téli rezsicsökkentésben nem részesültek egyszeri támogatása</t>
  </si>
  <si>
    <t xml:space="preserve">2018.évi Európai Mobilitási Hét és Autómentes Nap támogatása </t>
  </si>
  <si>
    <t>Erzsébet utalvány II.</t>
  </si>
  <si>
    <t>Kiegészítő gyermekvédelmi támogatás  EMMI fejezetből (XI.-XII. hó)</t>
  </si>
  <si>
    <t>EMMI utcai szociális munka</t>
  </si>
  <si>
    <t xml:space="preserve">Kicsi Bocs Óvoda </t>
  </si>
  <si>
    <t xml:space="preserve">Méhecske Óvoda </t>
  </si>
  <si>
    <t>Beruházás</t>
  </si>
  <si>
    <t xml:space="preserve">Napfény Óvoda </t>
  </si>
  <si>
    <t xml:space="preserve">Ugrifüles Óvoda </t>
  </si>
  <si>
    <t>Munkaadókat terhelő járulékok</t>
  </si>
  <si>
    <t>Rendkívüli támogatás</t>
  </si>
  <si>
    <t>3/c. sz. melléklet összesen:</t>
  </si>
  <si>
    <t>Államháztartáson belüli megelőlegezések</t>
  </si>
  <si>
    <t>Szabálysértési bírság</t>
  </si>
  <si>
    <t>Helyi adó pótlék, bírság</t>
  </si>
  <si>
    <t>Parkolási bírság, pótdíj</t>
  </si>
  <si>
    <t>Közigazgatási bírság</t>
  </si>
  <si>
    <t>Kerékbilincs levétele</t>
  </si>
  <si>
    <t>Vagyonkezeléssel kapcsolatos közvetített szolgáltatások ellenértéke</t>
  </si>
  <si>
    <t>Parkolással kapcsolatos közvetített szolgáltatások ellenértéke</t>
  </si>
  <si>
    <t>Önkormányzat ÁFA</t>
  </si>
  <si>
    <t>Bérleti díjak</t>
  </si>
  <si>
    <t>Kiszámlázott ÁFA</t>
  </si>
  <si>
    <t>Munkáltatói kölcsön</t>
  </si>
  <si>
    <t xml:space="preserve">1/c. sz. melléklet </t>
  </si>
  <si>
    <t>Szolidaritási hozzájárulási adó</t>
  </si>
  <si>
    <t>Elvonások és befizetések</t>
  </si>
  <si>
    <t>Államháztartáson belüli megelőlegezések visszafizetése</t>
  </si>
  <si>
    <t>Önkormányzati szakmai feladatokkal kapcsolatos kiadások</t>
  </si>
  <si>
    <t>Környezetvédelem</t>
  </si>
  <si>
    <t>Karácsonyi támogatás</t>
  </si>
  <si>
    <t>Idősügyi Koncepció</t>
  </si>
  <si>
    <t xml:space="preserve">Települési önkormányzatok  egyes köznevelési feladat támogatása </t>
  </si>
  <si>
    <t>Kulturális koncepció</t>
  </si>
  <si>
    <t>Polgármester tiszt. összefüggő egyéb feladatok</t>
  </si>
  <si>
    <t>Testvérvárosi kapcsolatok</t>
  </si>
  <si>
    <t xml:space="preserve">Felújításokkal kapcsolatos tervezések </t>
  </si>
  <si>
    <t>Önkormányzati lakások értékesítése</t>
  </si>
  <si>
    <t>Parkolóhely megváltás</t>
  </si>
  <si>
    <t>Napfény Óvoda</t>
  </si>
  <si>
    <t>Gépkocsi elszállítás</t>
  </si>
  <si>
    <t>Földterület, telek, ingatlan értékesítése</t>
  </si>
  <si>
    <t xml:space="preserve">3/a. sz. melléklet </t>
  </si>
  <si>
    <t>3/a. sz. melléklet összesen</t>
  </si>
  <si>
    <t xml:space="preserve">    - 2018. évi bérkompenzáció előleg visszavonás</t>
  </si>
  <si>
    <t>2 sz. melléklet bérkompenzáció 2018.XI. hó</t>
  </si>
  <si>
    <t>Csudafa Óvoda</t>
  </si>
  <si>
    <t>Kicsi Bocs Óvoda</t>
  </si>
  <si>
    <t xml:space="preserve">Ferencvárosi Intézmény Üzemeltetési Központ </t>
  </si>
  <si>
    <t>Ferencvárosi Egyesített Bölcsődék</t>
  </si>
  <si>
    <t>3/a sz. melléklet bérkompenzáció 2018.XI. hó</t>
  </si>
  <si>
    <t>3/b sz. melléklet bérkompenzáció 2018.XI. hó</t>
  </si>
  <si>
    <t>1/c. sz. melléklet összesen</t>
  </si>
  <si>
    <t>Egyéb felhalmozási célú kiadások - Munkáltatói kölcsön</t>
  </si>
  <si>
    <t xml:space="preserve">3/b. sz. melléklet </t>
  </si>
  <si>
    <t>Polgármesteri Hivatal igazgatási kiadásai</t>
  </si>
  <si>
    <t>3/b. sz. melléklet összesen</t>
  </si>
  <si>
    <t>Közterület-felügyelet</t>
  </si>
  <si>
    <t>Balatonszéplaki Üdülő</t>
  </si>
  <si>
    <t>Telekadó</t>
  </si>
  <si>
    <t xml:space="preserve">Közterület foglalási díj           </t>
  </si>
  <si>
    <t>Nyomvonal létesítés kártalanítás</t>
  </si>
  <si>
    <t>Egyéb működési bevételek - Parkolási feladatokkal kapcsolatban</t>
  </si>
  <si>
    <t>Bakáts projekt</t>
  </si>
  <si>
    <t xml:space="preserve">6. sz. melléklet </t>
  </si>
  <si>
    <t>6. sz. melléklet  összesen:</t>
  </si>
  <si>
    <t>Bakáts projekt megvalósítása</t>
  </si>
  <si>
    <t>Képviselők és választott tisztségviselők juttatásai</t>
  </si>
  <si>
    <t>Rendkívüli gyermekvédelmi támogatás - ellátottak juttatásai</t>
  </si>
  <si>
    <t>2 sz. melléklet összesen</t>
  </si>
  <si>
    <t>3/a sz. melléklet  összesen</t>
  </si>
  <si>
    <t>3/b sz. melléklet  hó összesen</t>
  </si>
  <si>
    <t>Kamatbevételek</t>
  </si>
  <si>
    <t>Építmményadó</t>
  </si>
  <si>
    <t xml:space="preserve">       2018. XI. havi bérkompenzáció</t>
  </si>
  <si>
    <t>Pályázat előkészítés, lebonyolítás -dologi kiadások</t>
  </si>
  <si>
    <t xml:space="preserve">    - intézményi étkezés</t>
  </si>
  <si>
    <t xml:space="preserve">    - központi költségvetési támogatás  </t>
  </si>
  <si>
    <t>3/c. sz. melléklet összesen</t>
  </si>
  <si>
    <t>4. sz. melléklet  összesen</t>
  </si>
  <si>
    <t>4. sz. melléklet összesen</t>
  </si>
  <si>
    <t xml:space="preserve">5. sz. melléklet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</si>
</sst>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b/>
      <sz val="11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" fontId="21" fillId="0" borderId="0" xfId="57" applyNumberFormat="1" applyFont="1" applyAlignment="1">
      <alignment horizontal="center"/>
      <protection/>
    </xf>
    <xf numFmtId="3" fontId="23" fillId="0" borderId="0" xfId="57" applyNumberFormat="1" applyFont="1" applyAlignment="1">
      <alignment horizontal="centerContinuous"/>
      <protection/>
    </xf>
    <xf numFmtId="3" fontId="24" fillId="0" borderId="0" xfId="57" applyNumberFormat="1" applyFont="1" applyAlignment="1">
      <alignment horizontal="right"/>
      <protection/>
    </xf>
    <xf numFmtId="3" fontId="23" fillId="0" borderId="10" xfId="57" applyNumberFormat="1" applyFont="1" applyBorder="1">
      <alignment/>
      <protection/>
    </xf>
    <xf numFmtId="3" fontId="24" fillId="0" borderId="10" xfId="57" applyNumberFormat="1" applyFont="1" applyBorder="1">
      <alignment/>
      <protection/>
    </xf>
    <xf numFmtId="3" fontId="1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6" fillId="0" borderId="10" xfId="57" applyNumberFormat="1" applyFont="1" applyFill="1" applyBorder="1">
      <alignment/>
      <protection/>
    </xf>
    <xf numFmtId="3" fontId="26" fillId="0" borderId="11" xfId="57" applyNumberFormat="1" applyFont="1" applyFill="1" applyBorder="1">
      <alignment/>
      <protection/>
    </xf>
    <xf numFmtId="3" fontId="24" fillId="0" borderId="10" xfId="57" applyNumberFormat="1" applyFont="1" applyBorder="1">
      <alignment/>
      <protection/>
    </xf>
    <xf numFmtId="3" fontId="24" fillId="0" borderId="10" xfId="57" applyNumberFormat="1" applyFont="1" applyFill="1" applyBorder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24" fillId="0" borderId="10" xfId="59" applyFont="1" applyFill="1" applyBorder="1" applyAlignment="1">
      <alignment/>
      <protection/>
    </xf>
    <xf numFmtId="0" fontId="26" fillId="0" borderId="10" xfId="59" applyFont="1" applyFill="1" applyBorder="1" applyAlignment="1">
      <alignment/>
      <protection/>
    </xf>
    <xf numFmtId="3" fontId="24" fillId="0" borderId="10" xfId="0" applyNumberFormat="1" applyFont="1" applyFill="1" applyBorder="1" applyAlignment="1">
      <alignment/>
    </xf>
    <xf numFmtId="3" fontId="0" fillId="0" borderId="12" xfId="57" applyNumberFormat="1" applyFont="1" applyFill="1" applyBorder="1" applyAlignment="1">
      <alignment vertical="center"/>
      <protection/>
    </xf>
    <xf numFmtId="3" fontId="30" fillId="0" borderId="12" xfId="57" applyNumberFormat="1" applyFont="1" applyFill="1" applyBorder="1" applyAlignment="1">
      <alignment vertical="center"/>
      <protection/>
    </xf>
    <xf numFmtId="3" fontId="16" fillId="0" borderId="10" xfId="0" applyNumberFormat="1" applyFont="1" applyFill="1" applyBorder="1" applyAlignment="1">
      <alignment/>
    </xf>
    <xf numFmtId="0" fontId="29" fillId="0" borderId="13" xfId="58" applyFont="1" applyFill="1" applyBorder="1" applyAlignment="1">
      <alignment/>
      <protection/>
    </xf>
    <xf numFmtId="0" fontId="16" fillId="0" borderId="13" xfId="58" applyFont="1" applyFill="1" applyBorder="1" applyAlignment="1">
      <alignment/>
      <protection/>
    </xf>
    <xf numFmtId="0" fontId="0" fillId="0" borderId="0" xfId="0" applyFill="1" applyAlignment="1">
      <alignment/>
    </xf>
    <xf numFmtId="3" fontId="23" fillId="0" borderId="10" xfId="57" applyNumberFormat="1" applyFont="1" applyFill="1" applyBorder="1">
      <alignment/>
      <protection/>
    </xf>
    <xf numFmtId="3" fontId="25" fillId="0" borderId="14" xfId="57" applyNumberFormat="1" applyFont="1" applyFill="1" applyBorder="1">
      <alignment/>
      <protection/>
    </xf>
    <xf numFmtId="3" fontId="23" fillId="0" borderId="11" xfId="57" applyNumberFormat="1" applyFont="1" applyFill="1" applyBorder="1">
      <alignment/>
      <protection/>
    </xf>
    <xf numFmtId="3" fontId="24" fillId="0" borderId="15" xfId="57" applyNumberFormat="1" applyFont="1" applyFill="1" applyBorder="1">
      <alignment/>
      <protection/>
    </xf>
    <xf numFmtId="3" fontId="23" fillId="0" borderId="10" xfId="57" applyNumberFormat="1" applyFont="1" applyFill="1" applyBorder="1" applyAlignment="1">
      <alignment horizontal="left" vertical="center"/>
      <protection/>
    </xf>
    <xf numFmtId="3" fontId="23" fillId="0" borderId="15" xfId="57" applyNumberFormat="1" applyFont="1" applyFill="1" applyBorder="1" applyAlignment="1">
      <alignment vertical="center"/>
      <protection/>
    </xf>
    <xf numFmtId="3" fontId="23" fillId="0" borderId="13" xfId="57" applyNumberFormat="1" applyFont="1" applyFill="1" applyBorder="1">
      <alignment/>
      <protection/>
    </xf>
    <xf numFmtId="3" fontId="16" fillId="0" borderId="15" xfId="57" applyNumberFormat="1" applyFont="1" applyFill="1" applyBorder="1">
      <alignment/>
      <protection/>
    </xf>
    <xf numFmtId="3" fontId="16" fillId="0" borderId="11" xfId="57" applyNumberFormat="1" applyFont="1" applyFill="1" applyBorder="1">
      <alignment/>
      <protection/>
    </xf>
    <xf numFmtId="3" fontId="24" fillId="0" borderId="12" xfId="57" applyNumberFormat="1" applyFont="1" applyFill="1" applyBorder="1">
      <alignment/>
      <protection/>
    </xf>
    <xf numFmtId="3" fontId="16" fillId="0" borderId="12" xfId="57" applyNumberFormat="1" applyFont="1" applyFill="1" applyBorder="1">
      <alignment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23" fillId="0" borderId="16" xfId="57" applyNumberFormat="1" applyFont="1" applyFill="1" applyBorder="1" applyAlignment="1">
      <alignment vertical="center"/>
      <protection/>
    </xf>
    <xf numFmtId="3" fontId="24" fillId="0" borderId="16" xfId="57" applyNumberFormat="1" applyFont="1" applyFill="1" applyBorder="1">
      <alignment/>
      <protection/>
    </xf>
    <xf numFmtId="3" fontId="16" fillId="0" borderId="17" xfId="57" applyNumberFormat="1" applyFont="1" applyFill="1" applyBorder="1">
      <alignment/>
      <protection/>
    </xf>
    <xf numFmtId="3" fontId="24" fillId="0" borderId="17" xfId="57" applyNumberFormat="1" applyFont="1" applyFill="1" applyBorder="1">
      <alignment/>
      <protection/>
    </xf>
    <xf numFmtId="0" fontId="16" fillId="0" borderId="10" xfId="60" applyFont="1" applyFill="1" applyBorder="1">
      <alignment/>
      <protection/>
    </xf>
    <xf numFmtId="0" fontId="16" fillId="0" borderId="10" xfId="60" applyFont="1" applyFill="1" applyBorder="1" applyProtection="1">
      <alignment/>
      <protection locked="0"/>
    </xf>
    <xf numFmtId="0" fontId="0" fillId="0" borderId="0" xfId="0" applyFont="1" applyFill="1" applyAlignment="1">
      <alignment/>
    </xf>
    <xf numFmtId="3" fontId="16" fillId="0" borderId="10" xfId="60" applyNumberFormat="1" applyFont="1" applyFill="1" applyBorder="1" applyAlignment="1" applyProtection="1">
      <alignment horizontal="left"/>
      <protection locked="0"/>
    </xf>
    <xf numFmtId="3" fontId="16" fillId="0" borderId="18" xfId="60" applyNumberFormat="1" applyFont="1" applyFill="1" applyBorder="1" applyAlignment="1" applyProtection="1">
      <alignment horizontal="center"/>
      <protection locked="0"/>
    </xf>
    <xf numFmtId="3" fontId="16" fillId="0" borderId="16" xfId="57" applyNumberFormat="1" applyFont="1" applyFill="1" applyBorder="1">
      <alignment/>
      <protection/>
    </xf>
    <xf numFmtId="3" fontId="30" fillId="0" borderId="17" xfId="57" applyNumberFormat="1" applyFont="1" applyFill="1" applyBorder="1" applyAlignment="1">
      <alignment vertical="center"/>
      <protection/>
    </xf>
    <xf numFmtId="3" fontId="0" fillId="0" borderId="17" xfId="57" applyNumberFormat="1" applyFont="1" applyFill="1" applyBorder="1" applyAlignment="1">
      <alignment vertical="center"/>
      <protection/>
    </xf>
    <xf numFmtId="3" fontId="16" fillId="0" borderId="13" xfId="57" applyNumberFormat="1" applyFont="1" applyFill="1" applyBorder="1">
      <alignment/>
      <protection/>
    </xf>
    <xf numFmtId="3" fontId="16" fillId="0" borderId="10" xfId="57" applyNumberFormat="1" applyFont="1" applyFill="1" applyBorder="1" applyAlignment="1">
      <alignment vertical="center"/>
      <protection/>
    </xf>
    <xf numFmtId="3" fontId="24" fillId="0" borderId="10" xfId="57" applyNumberFormat="1" applyFont="1" applyFill="1" applyBorder="1" applyAlignment="1">
      <alignment vertical="center"/>
      <protection/>
    </xf>
    <xf numFmtId="3" fontId="30" fillId="0" borderId="16" xfId="57" applyNumberFormat="1" applyFont="1" applyFill="1" applyBorder="1" applyAlignment="1">
      <alignment vertical="center"/>
      <protection/>
    </xf>
    <xf numFmtId="0" fontId="16" fillId="0" borderId="10" xfId="0" applyFont="1" applyFill="1" applyBorder="1" applyAlignment="1">
      <alignment/>
    </xf>
    <xf numFmtId="0" fontId="32" fillId="0" borderId="0" xfId="0" applyFont="1" applyAlignment="1">
      <alignment/>
    </xf>
    <xf numFmtId="3" fontId="27" fillId="0" borderId="10" xfId="57" applyNumberFormat="1" applyFont="1" applyFill="1" applyBorder="1" applyAlignment="1">
      <alignment vertical="center"/>
      <protection/>
    </xf>
    <xf numFmtId="3" fontId="30" fillId="0" borderId="10" xfId="57" applyNumberFormat="1" applyFont="1" applyFill="1" applyBorder="1">
      <alignment/>
      <protection/>
    </xf>
    <xf numFmtId="3" fontId="16" fillId="0" borderId="10" xfId="59" applyNumberFormat="1" applyFont="1" applyBorder="1" applyAlignment="1">
      <alignment/>
      <protection/>
    </xf>
    <xf numFmtId="0" fontId="16" fillId="0" borderId="10" xfId="59" applyFont="1" applyBorder="1" applyAlignment="1">
      <alignment/>
      <protection/>
    </xf>
    <xf numFmtId="0" fontId="0" fillId="0" borderId="10" xfId="59" applyFont="1" applyBorder="1" applyAlignment="1">
      <alignment/>
      <protection/>
    </xf>
    <xf numFmtId="3" fontId="16" fillId="0" borderId="10" xfId="0" applyNumberFormat="1" applyFont="1" applyFill="1" applyBorder="1" applyAlignment="1">
      <alignment/>
    </xf>
    <xf numFmtId="0" fontId="26" fillId="0" borderId="11" xfId="59" applyFont="1" applyFill="1" applyBorder="1" applyAlignment="1">
      <alignment/>
      <protection/>
    </xf>
    <xf numFmtId="3" fontId="16" fillId="0" borderId="14" xfId="57" applyNumberFormat="1" applyFont="1" applyBorder="1">
      <alignment/>
      <protection/>
    </xf>
    <xf numFmtId="3" fontId="26" fillId="0" borderId="14" xfId="57" applyNumberFormat="1" applyFont="1" applyBorder="1">
      <alignment/>
      <protection/>
    </xf>
    <xf numFmtId="0" fontId="26" fillId="0" borderId="18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/>
      <protection locked="0"/>
    </xf>
    <xf numFmtId="3" fontId="24" fillId="0" borderId="12" xfId="57" applyNumberFormat="1" applyFont="1" applyBorder="1">
      <alignment/>
      <protection/>
    </xf>
    <xf numFmtId="3" fontId="24" fillId="0" borderId="12" xfId="57" applyNumberFormat="1" applyFont="1" applyBorder="1">
      <alignment/>
      <protection/>
    </xf>
    <xf numFmtId="3" fontId="16" fillId="0" borderId="10" xfId="57" applyNumberFormat="1" applyFont="1" applyBorder="1">
      <alignment/>
      <protection/>
    </xf>
    <xf numFmtId="3" fontId="16" fillId="0" borderId="19" xfId="0" applyNumberFormat="1" applyFont="1" applyFill="1" applyBorder="1" applyAlignment="1" applyProtection="1">
      <alignment/>
      <protection locked="0"/>
    </xf>
    <xf numFmtId="3" fontId="26" fillId="0" borderId="10" xfId="57" applyNumberFormat="1" applyFont="1" applyBorder="1">
      <alignment/>
      <protection/>
    </xf>
    <xf numFmtId="0" fontId="16" fillId="0" borderId="10" xfId="59" applyFont="1" applyFill="1" applyBorder="1" applyAlignment="1">
      <alignment/>
      <protection/>
    </xf>
    <xf numFmtId="3" fontId="0" fillId="0" borderId="16" xfId="57" applyNumberFormat="1" applyFont="1" applyFill="1" applyBorder="1" applyAlignment="1">
      <alignment vertical="center"/>
      <protection/>
    </xf>
    <xf numFmtId="3" fontId="16" fillId="0" borderId="17" xfId="6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>
      <alignment/>
    </xf>
    <xf numFmtId="3" fontId="0" fillId="0" borderId="11" xfId="0" applyNumberFormat="1" applyFont="1" applyFill="1" applyBorder="1" applyAlignment="1">
      <alignment/>
    </xf>
    <xf numFmtId="3" fontId="16" fillId="0" borderId="20" xfId="57" applyNumberFormat="1" applyFont="1" applyFill="1" applyBorder="1">
      <alignment/>
      <protection/>
    </xf>
    <xf numFmtId="3" fontId="26" fillId="0" borderId="20" xfId="57" applyNumberFormat="1" applyFont="1" applyFill="1" applyBorder="1">
      <alignment/>
      <protection/>
    </xf>
    <xf numFmtId="3" fontId="26" fillId="0" borderId="12" xfId="57" applyNumberFormat="1" applyFont="1" applyFill="1" applyBorder="1">
      <alignment/>
      <protection/>
    </xf>
    <xf numFmtId="0" fontId="26" fillId="0" borderId="10" xfId="60" applyFont="1" applyFill="1" applyBorder="1" applyProtection="1">
      <alignment/>
      <protection locked="0"/>
    </xf>
    <xf numFmtId="3" fontId="26" fillId="0" borderId="10" xfId="60" applyNumberFormat="1" applyFont="1" applyFill="1" applyBorder="1" applyAlignment="1" applyProtection="1">
      <alignment horizontal="left"/>
      <protection locked="0"/>
    </xf>
    <xf numFmtId="0" fontId="26" fillId="0" borderId="20" xfId="59" applyFont="1" applyFill="1" applyBorder="1" applyAlignment="1">
      <alignment/>
      <protection/>
    </xf>
    <xf numFmtId="3" fontId="24" fillId="0" borderId="20" xfId="57" applyNumberFormat="1" applyFont="1" applyFill="1" applyBorder="1">
      <alignment/>
      <protection/>
    </xf>
    <xf numFmtId="3" fontId="16" fillId="0" borderId="17" xfId="60" applyNumberFormat="1" applyFont="1" applyFill="1" applyBorder="1" applyAlignment="1">
      <alignment horizontal="center"/>
      <protection/>
    </xf>
    <xf numFmtId="3" fontId="16" fillId="0" borderId="16" xfId="60" applyNumberFormat="1" applyFont="1" applyFill="1" applyBorder="1" applyAlignment="1" applyProtection="1">
      <alignment horizontal="center"/>
      <protection locked="0"/>
    </xf>
    <xf numFmtId="0" fontId="16" fillId="0" borderId="19" xfId="60" applyFont="1" applyFill="1" applyBorder="1" applyProtection="1">
      <alignment/>
      <protection locked="0"/>
    </xf>
    <xf numFmtId="0" fontId="16" fillId="0" borderId="12" xfId="60" applyFont="1" applyFill="1" applyBorder="1" applyProtection="1">
      <alignment/>
      <protection locked="0"/>
    </xf>
    <xf numFmtId="0" fontId="16" fillId="0" borderId="10" xfId="0" applyFont="1" applyFill="1" applyBorder="1" applyAlignment="1">
      <alignment horizontal="left"/>
    </xf>
    <xf numFmtId="3" fontId="24" fillId="24" borderId="10" xfId="57" applyNumberFormat="1" applyFont="1" applyFill="1" applyBorder="1">
      <alignment/>
      <protection/>
    </xf>
    <xf numFmtId="3" fontId="24" fillId="24" borderId="10" xfId="57" applyNumberFormat="1" applyFont="1" applyFill="1" applyBorder="1">
      <alignment/>
      <protection/>
    </xf>
    <xf numFmtId="0" fontId="24" fillId="24" borderId="10" xfId="59" applyFont="1" applyFill="1" applyBorder="1" applyAlignment="1">
      <alignment/>
      <protection/>
    </xf>
    <xf numFmtId="3" fontId="24" fillId="24" borderId="10" xfId="0" applyNumberFormat="1" applyFont="1" applyFill="1" applyBorder="1" applyAlignment="1">
      <alignment/>
    </xf>
    <xf numFmtId="3" fontId="16" fillId="24" borderId="10" xfId="57" applyNumberFormat="1" applyFont="1" applyFill="1" applyBorder="1">
      <alignment/>
      <protection/>
    </xf>
    <xf numFmtId="3" fontId="26" fillId="24" borderId="10" xfId="57" applyNumberFormat="1" applyFont="1" applyFill="1" applyBorder="1">
      <alignment/>
      <protection/>
    </xf>
    <xf numFmtId="3" fontId="16" fillId="24" borderId="10" xfId="0" applyNumberFormat="1" applyFont="1" applyFill="1" applyBorder="1" applyAlignment="1">
      <alignment/>
    </xf>
    <xf numFmtId="3" fontId="16" fillId="24" borderId="11" xfId="57" applyNumberFormat="1" applyFont="1" applyFill="1" applyBorder="1">
      <alignment/>
      <protection/>
    </xf>
    <xf numFmtId="3" fontId="16" fillId="24" borderId="15" xfId="57" applyNumberFormat="1" applyFont="1" applyFill="1" applyBorder="1">
      <alignment/>
      <protection/>
    </xf>
    <xf numFmtId="0" fontId="16" fillId="24" borderId="20" xfId="59" applyFont="1" applyFill="1" applyBorder="1" applyAlignment="1">
      <alignment/>
      <protection/>
    </xf>
    <xf numFmtId="3" fontId="16" fillId="24" borderId="10" xfId="57" applyNumberFormat="1" applyFont="1" applyFill="1" applyBorder="1" applyAlignment="1">
      <alignment vertical="center"/>
      <protection/>
    </xf>
    <xf numFmtId="0" fontId="0" fillId="24" borderId="10" xfId="59" applyFont="1" applyFill="1" applyBorder="1" applyAlignment="1">
      <alignment/>
      <protection/>
    </xf>
    <xf numFmtId="3" fontId="16" fillId="24" borderId="15" xfId="57" applyNumberFormat="1" applyFont="1" applyFill="1" applyBorder="1" applyAlignment="1">
      <alignment vertical="center"/>
      <protection/>
    </xf>
    <xf numFmtId="3" fontId="0" fillId="24" borderId="12" xfId="57" applyNumberFormat="1" applyFont="1" applyFill="1" applyBorder="1" applyAlignment="1">
      <alignment vertical="center"/>
      <protection/>
    </xf>
    <xf numFmtId="0" fontId="0" fillId="0" borderId="18" xfId="0" applyFill="1" applyBorder="1" applyAlignment="1">
      <alignment/>
    </xf>
    <xf numFmtId="3" fontId="16" fillId="0" borderId="18" xfId="57" applyNumberFormat="1" applyFont="1" applyFill="1" applyBorder="1">
      <alignment/>
      <protection/>
    </xf>
    <xf numFmtId="3" fontId="26" fillId="0" borderId="18" xfId="57" applyNumberFormat="1" applyFont="1" applyFill="1" applyBorder="1">
      <alignment/>
      <protection/>
    </xf>
    <xf numFmtId="3" fontId="24" fillId="0" borderId="16" xfId="57" applyNumberFormat="1" applyFont="1" applyFill="1" applyBorder="1" applyAlignment="1">
      <alignment horizontal="center"/>
      <protection/>
    </xf>
    <xf numFmtId="3" fontId="24" fillId="0" borderId="21" xfId="57" applyNumberFormat="1" applyFont="1" applyFill="1" applyBorder="1" applyAlignment="1">
      <alignment horizontal="center"/>
      <protection/>
    </xf>
    <xf numFmtId="3" fontId="21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3" fontId="22" fillId="0" borderId="0" xfId="57" applyNumberFormat="1" applyFont="1" applyAlignment="1">
      <alignment horizontal="center"/>
      <protection/>
    </xf>
    <xf numFmtId="0" fontId="28" fillId="0" borderId="0" xfId="0" applyFont="1" applyAlignment="1">
      <alignment/>
    </xf>
    <xf numFmtId="3" fontId="24" fillId="0" borderId="12" xfId="57" applyNumberFormat="1" applyFont="1" applyBorder="1" applyAlignment="1">
      <alignment horizontal="center" vertical="center" wrapText="1"/>
      <protection/>
    </xf>
    <xf numFmtId="3" fontId="24" fillId="0" borderId="20" xfId="57" applyNumberFormat="1" applyFont="1" applyBorder="1" applyAlignment="1">
      <alignment horizontal="center" vertical="center" wrapText="1"/>
      <protection/>
    </xf>
    <xf numFmtId="3" fontId="23" fillId="0" borderId="12" xfId="57" applyNumberFormat="1" applyFont="1" applyBorder="1" applyAlignment="1">
      <alignment horizontal="center" vertical="center"/>
      <protection/>
    </xf>
    <xf numFmtId="3" fontId="23" fillId="0" borderId="20" xfId="57" applyNumberFormat="1" applyFont="1" applyBorder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1évivéglegesteljesítésápr21" xfId="58"/>
    <cellStyle name="Normál_2012éviköltségvetésjan19este" xfId="59"/>
    <cellStyle name="Normál_2014.évi költségvetés tervezés jan1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zoomScalePageLayoutView="0" workbookViewId="0" topLeftCell="A286">
      <selection activeCell="B234" sqref="B234"/>
    </sheetView>
  </sheetViews>
  <sheetFormatPr defaultColWidth="9.140625" defaultRowHeight="12.75"/>
  <cols>
    <col min="1" max="1" width="5.8515625" style="0" customWidth="1"/>
    <col min="2" max="2" width="84.140625" style="0" customWidth="1"/>
    <col min="3" max="4" width="11.7109375" style="0" customWidth="1"/>
  </cols>
  <sheetData>
    <row r="1" spans="1:4" ht="15.75">
      <c r="A1" s="108" t="s">
        <v>22</v>
      </c>
      <c r="B1" s="109"/>
      <c r="C1" s="109"/>
      <c r="D1" s="109"/>
    </row>
    <row r="2" spans="1:4" ht="12.75">
      <c r="A2" s="110"/>
      <c r="B2" s="111"/>
      <c r="C2" s="111"/>
      <c r="D2" s="111"/>
    </row>
    <row r="3" spans="1:4" ht="15.75">
      <c r="A3" s="2"/>
      <c r="B3" s="1"/>
      <c r="C3" s="1"/>
      <c r="D3" s="3" t="s">
        <v>0</v>
      </c>
    </row>
    <row r="4" spans="1:4" ht="12.75">
      <c r="A4" s="112" t="s">
        <v>23</v>
      </c>
      <c r="B4" s="114" t="s">
        <v>1</v>
      </c>
      <c r="C4" s="114" t="s">
        <v>2</v>
      </c>
      <c r="D4" s="114" t="s">
        <v>3</v>
      </c>
    </row>
    <row r="5" spans="1:4" ht="12.75">
      <c r="A5" s="113"/>
      <c r="B5" s="115"/>
      <c r="C5" s="115"/>
      <c r="D5" s="115"/>
    </row>
    <row r="6" spans="1:4" ht="15">
      <c r="A6" s="4"/>
      <c r="B6" s="4"/>
      <c r="C6" s="5"/>
      <c r="D6" s="5"/>
    </row>
    <row r="7" spans="1:4" ht="15">
      <c r="A7" s="4" t="s">
        <v>4</v>
      </c>
      <c r="B7" s="4"/>
      <c r="C7" s="5"/>
      <c r="D7" s="5"/>
    </row>
    <row r="8" spans="1:4" ht="15">
      <c r="A8" s="4"/>
      <c r="B8" s="4"/>
      <c r="C8" s="5"/>
      <c r="D8" s="5"/>
    </row>
    <row r="9" spans="1:5" ht="15">
      <c r="A9" s="5" t="s">
        <v>5</v>
      </c>
      <c r="B9" s="4"/>
      <c r="C9" s="5"/>
      <c r="D9" s="5"/>
      <c r="E9" s="23"/>
    </row>
    <row r="10" spans="1:5" ht="12.75">
      <c r="A10" s="89">
        <v>1012</v>
      </c>
      <c r="B10" s="89" t="s">
        <v>101</v>
      </c>
      <c r="C10" s="89">
        <v>1874</v>
      </c>
      <c r="D10" s="5"/>
      <c r="E10" s="42"/>
    </row>
    <row r="11" spans="1:5" ht="12.75">
      <c r="A11" s="90">
        <v>1013</v>
      </c>
      <c r="B11" s="91" t="s">
        <v>20</v>
      </c>
      <c r="C11" s="89">
        <f>SUM(C12:C14)</f>
        <v>18323</v>
      </c>
      <c r="D11" s="5"/>
      <c r="E11" s="103"/>
    </row>
    <row r="12" spans="1:5" ht="12.75">
      <c r="A12" s="11"/>
      <c r="B12" s="16" t="s">
        <v>146</v>
      </c>
      <c r="C12" s="6">
        <v>16948</v>
      </c>
      <c r="D12" s="5"/>
      <c r="E12" s="104"/>
    </row>
    <row r="13" spans="1:5" ht="12.75">
      <c r="A13" s="11"/>
      <c r="B13" s="16" t="s">
        <v>145</v>
      </c>
      <c r="C13" s="6">
        <v>-7511</v>
      </c>
      <c r="D13" s="5"/>
      <c r="E13" s="104"/>
    </row>
    <row r="14" spans="1:5" ht="12.75">
      <c r="A14" s="6"/>
      <c r="B14" s="16" t="s">
        <v>67</v>
      </c>
      <c r="C14" s="8">
        <v>8886</v>
      </c>
      <c r="D14" s="5"/>
      <c r="E14" s="105"/>
    </row>
    <row r="15" spans="1:5" ht="12.75">
      <c r="A15" s="90">
        <v>1014</v>
      </c>
      <c r="B15" s="91" t="s">
        <v>19</v>
      </c>
      <c r="C15" s="90">
        <f>C16</f>
        <v>676</v>
      </c>
      <c r="D15" s="5"/>
      <c r="E15" s="103"/>
    </row>
    <row r="16" spans="1:5" ht="15">
      <c r="A16" s="24"/>
      <c r="B16" s="25" t="s">
        <v>66</v>
      </c>
      <c r="C16" s="8">
        <v>676</v>
      </c>
      <c r="D16" s="5"/>
      <c r="E16" s="23"/>
    </row>
    <row r="17" spans="1:5" ht="12.75">
      <c r="A17" s="92">
        <v>1015</v>
      </c>
      <c r="B17" s="91" t="s">
        <v>6</v>
      </c>
      <c r="C17" s="90">
        <f>C18+C19+C20</f>
        <v>365</v>
      </c>
      <c r="D17" s="7"/>
      <c r="E17" s="23"/>
    </row>
    <row r="18" spans="1:5" ht="12.75">
      <c r="A18" s="17"/>
      <c r="B18" s="60" t="s">
        <v>143</v>
      </c>
      <c r="C18" s="8">
        <v>947</v>
      </c>
      <c r="D18" s="7"/>
      <c r="E18" s="23"/>
    </row>
    <row r="19" spans="1:5" ht="12.75">
      <c r="A19" s="20"/>
      <c r="B19" s="9" t="s">
        <v>113</v>
      </c>
      <c r="C19" s="8">
        <v>-786</v>
      </c>
      <c r="D19" s="7"/>
      <c r="E19" s="23"/>
    </row>
    <row r="20" spans="1:5" ht="12.75">
      <c r="A20" s="20"/>
      <c r="B20" s="16" t="s">
        <v>68</v>
      </c>
      <c r="C20" s="8">
        <v>204</v>
      </c>
      <c r="D20" s="7"/>
      <c r="E20" s="23"/>
    </row>
    <row r="21" spans="1:4" ht="15">
      <c r="A21" s="7" t="s">
        <v>7</v>
      </c>
      <c r="B21" s="24"/>
      <c r="C21" s="7">
        <f>C10+C11+C15+C17</f>
        <v>21238</v>
      </c>
      <c r="D21" s="7"/>
    </row>
    <row r="22" spans="1:4" ht="15">
      <c r="A22" s="7"/>
      <c r="B22" s="26"/>
      <c r="C22" s="7"/>
      <c r="D22" s="7"/>
    </row>
    <row r="23" spans="1:4" ht="12.75">
      <c r="A23" s="50" t="s">
        <v>93</v>
      </c>
      <c r="B23" s="32"/>
      <c r="C23" s="7"/>
      <c r="D23" s="7"/>
    </row>
    <row r="24" spans="1:5" ht="12.75">
      <c r="A24" s="49">
        <v>1806</v>
      </c>
      <c r="B24" s="32" t="s">
        <v>95</v>
      </c>
      <c r="C24" s="7"/>
      <c r="D24" s="93">
        <v>18822</v>
      </c>
      <c r="E24" s="12"/>
    </row>
    <row r="25" spans="1:4" ht="12.75">
      <c r="A25" s="50" t="s">
        <v>121</v>
      </c>
      <c r="B25" s="32"/>
      <c r="C25" s="7"/>
      <c r="D25" s="7">
        <f>SUM(D24)</f>
        <v>18822</v>
      </c>
    </row>
    <row r="26" spans="1:4" ht="15">
      <c r="A26" s="33"/>
      <c r="B26" s="30"/>
      <c r="C26" s="7"/>
      <c r="D26" s="7"/>
    </row>
    <row r="27" spans="1:4" ht="15">
      <c r="A27" s="7" t="s">
        <v>114</v>
      </c>
      <c r="B27" s="30"/>
      <c r="C27" s="7"/>
      <c r="D27" s="7"/>
    </row>
    <row r="28" spans="1:4" ht="12.75">
      <c r="A28" s="6">
        <v>2305</v>
      </c>
      <c r="B28" s="61" t="s">
        <v>8</v>
      </c>
      <c r="C28" s="5"/>
      <c r="D28" s="90">
        <f>D29+D30</f>
        <v>10</v>
      </c>
    </row>
    <row r="29" spans="1:4" ht="12.75">
      <c r="A29" s="6"/>
      <c r="B29" s="62" t="s">
        <v>9</v>
      </c>
      <c r="C29" s="5"/>
      <c r="D29" s="94">
        <v>8</v>
      </c>
    </row>
    <row r="30" spans="1:4" ht="12.75">
      <c r="A30" s="6"/>
      <c r="B30" s="63" t="s">
        <v>21</v>
      </c>
      <c r="C30" s="5"/>
      <c r="D30" s="94">
        <v>2</v>
      </c>
    </row>
    <row r="31" spans="1:4" ht="12.75">
      <c r="A31" s="6">
        <v>2309</v>
      </c>
      <c r="B31" s="61" t="s">
        <v>115</v>
      </c>
      <c r="C31" s="5"/>
      <c r="D31" s="90">
        <f>D32+D33</f>
        <v>16</v>
      </c>
    </row>
    <row r="32" spans="1:4" ht="12.75">
      <c r="A32" s="6"/>
      <c r="B32" s="62" t="s">
        <v>9</v>
      </c>
      <c r="C32" s="5"/>
      <c r="D32" s="94">
        <v>13</v>
      </c>
    </row>
    <row r="33" spans="1:4" ht="12.75">
      <c r="A33" s="6"/>
      <c r="B33" s="63" t="s">
        <v>21</v>
      </c>
      <c r="C33" s="5"/>
      <c r="D33" s="94">
        <v>3</v>
      </c>
    </row>
    <row r="34" spans="1:4" ht="12.75">
      <c r="A34" s="6">
        <v>2315</v>
      </c>
      <c r="B34" s="61" t="s">
        <v>10</v>
      </c>
      <c r="C34" s="5"/>
      <c r="D34" s="90">
        <f>D35+D36</f>
        <v>5</v>
      </c>
    </row>
    <row r="35" spans="1:4" ht="12.75">
      <c r="A35" s="6"/>
      <c r="B35" s="62" t="s">
        <v>9</v>
      </c>
      <c r="C35" s="5"/>
      <c r="D35" s="94">
        <v>4</v>
      </c>
    </row>
    <row r="36" spans="1:4" ht="12.75">
      <c r="A36" s="6"/>
      <c r="B36" s="63" t="s">
        <v>21</v>
      </c>
      <c r="C36" s="5"/>
      <c r="D36" s="94">
        <v>1</v>
      </c>
    </row>
    <row r="37" spans="1:4" ht="12.75">
      <c r="A37" s="6">
        <v>2325</v>
      </c>
      <c r="B37" s="61" t="s">
        <v>116</v>
      </c>
      <c r="C37" s="5"/>
      <c r="D37" s="90">
        <f>D38+D39</f>
        <v>26</v>
      </c>
    </row>
    <row r="38" spans="1:4" ht="12.75">
      <c r="A38" s="6"/>
      <c r="B38" s="62" t="s">
        <v>9</v>
      </c>
      <c r="C38" s="5"/>
      <c r="D38" s="94">
        <v>22</v>
      </c>
    </row>
    <row r="39" spans="1:4" ht="12.75">
      <c r="A39" s="6"/>
      <c r="B39" s="64" t="s">
        <v>21</v>
      </c>
      <c r="C39" s="5"/>
      <c r="D39" s="94">
        <v>4</v>
      </c>
    </row>
    <row r="40" spans="1:4" ht="12.75">
      <c r="A40" s="6">
        <v>2345</v>
      </c>
      <c r="B40" s="61" t="s">
        <v>108</v>
      </c>
      <c r="C40" s="5"/>
      <c r="D40" s="90">
        <f>D41+D42</f>
        <v>18</v>
      </c>
    </row>
    <row r="41" spans="1:4" ht="12.75">
      <c r="A41" s="6"/>
      <c r="B41" s="62" t="s">
        <v>9</v>
      </c>
      <c r="C41" s="5"/>
      <c r="D41" s="94">
        <v>15</v>
      </c>
    </row>
    <row r="42" spans="1:4" ht="12.75">
      <c r="A42" s="6"/>
      <c r="B42" s="63" t="s">
        <v>21</v>
      </c>
      <c r="C42" s="5"/>
      <c r="D42" s="94">
        <v>3</v>
      </c>
    </row>
    <row r="43" spans="1:4" ht="12.75">
      <c r="A43" s="65">
        <v>2795</v>
      </c>
      <c r="B43" s="66" t="s">
        <v>117</v>
      </c>
      <c r="C43" s="5"/>
      <c r="D43" s="90">
        <f>D44+D45</f>
        <v>106</v>
      </c>
    </row>
    <row r="44" spans="1:4" ht="12.75">
      <c r="A44" s="10"/>
      <c r="B44" s="62" t="s">
        <v>9</v>
      </c>
      <c r="C44" s="5"/>
      <c r="D44" s="94">
        <v>89</v>
      </c>
    </row>
    <row r="45" spans="1:4" ht="12.75">
      <c r="A45" s="67"/>
      <c r="B45" s="63" t="s">
        <v>21</v>
      </c>
      <c r="C45" s="68"/>
      <c r="D45" s="94">
        <v>17</v>
      </c>
    </row>
    <row r="46" spans="1:4" ht="12.75">
      <c r="A46" s="69">
        <v>2850</v>
      </c>
      <c r="B46" s="61" t="s">
        <v>118</v>
      </c>
      <c r="C46" s="11"/>
      <c r="D46" s="90">
        <f>D47+D48</f>
        <v>149</v>
      </c>
    </row>
    <row r="47" spans="1:4" ht="12.75">
      <c r="A47" s="69"/>
      <c r="B47" s="62" t="s">
        <v>9</v>
      </c>
      <c r="C47" s="69"/>
      <c r="D47" s="94">
        <v>106</v>
      </c>
    </row>
    <row r="48" spans="1:4" ht="12.75">
      <c r="A48" s="69"/>
      <c r="B48" s="63" t="s">
        <v>21</v>
      </c>
      <c r="C48" s="69"/>
      <c r="D48" s="94">
        <v>43</v>
      </c>
    </row>
    <row r="49" spans="1:4" ht="12.75">
      <c r="A49" s="70">
        <v>2875</v>
      </c>
      <c r="B49" s="66" t="s">
        <v>12</v>
      </c>
      <c r="C49" s="11"/>
      <c r="D49" s="90">
        <f>D50+D51</f>
        <v>400</v>
      </c>
    </row>
    <row r="50" spans="1:4" ht="12.75">
      <c r="A50" s="69"/>
      <c r="B50" s="71" t="s">
        <v>9</v>
      </c>
      <c r="C50" s="69"/>
      <c r="D50" s="94">
        <v>335</v>
      </c>
    </row>
    <row r="51" spans="1:4" ht="12.75">
      <c r="A51" s="69"/>
      <c r="B51" s="64" t="s">
        <v>21</v>
      </c>
      <c r="C51" s="69"/>
      <c r="D51" s="94">
        <v>65</v>
      </c>
    </row>
    <row r="52" spans="1:4" ht="15">
      <c r="A52" s="7" t="s">
        <v>138</v>
      </c>
      <c r="B52" s="30"/>
      <c r="C52" s="7"/>
      <c r="D52" s="7">
        <f>D28+D31+D34+D37+D40+D43+D46+D49</f>
        <v>730</v>
      </c>
    </row>
    <row r="53" spans="1:4" ht="15">
      <c r="A53" s="33"/>
      <c r="B53" s="30"/>
      <c r="C53" s="7"/>
      <c r="D53" s="7"/>
    </row>
    <row r="54" spans="1:4" ht="15">
      <c r="A54" s="7" t="s">
        <v>119</v>
      </c>
      <c r="B54" s="30"/>
      <c r="C54" s="7"/>
      <c r="D54" s="6"/>
    </row>
    <row r="55" spans="1:4" ht="12.75">
      <c r="A55" s="33"/>
      <c r="B55" s="71" t="s">
        <v>9</v>
      </c>
      <c r="C55" s="7"/>
      <c r="D55" s="94">
        <v>164</v>
      </c>
    </row>
    <row r="56" spans="1:4" ht="12.75">
      <c r="A56" s="33"/>
      <c r="B56" s="64" t="s">
        <v>21</v>
      </c>
      <c r="C56" s="7"/>
      <c r="D56" s="94">
        <v>32</v>
      </c>
    </row>
    <row r="57" spans="1:4" ht="15">
      <c r="A57" s="7" t="s">
        <v>139</v>
      </c>
      <c r="B57" s="30"/>
      <c r="C57" s="7"/>
      <c r="D57" s="89">
        <f>SUM(D55:D56)</f>
        <v>196</v>
      </c>
    </row>
    <row r="58" spans="1:4" ht="15">
      <c r="A58" s="33"/>
      <c r="B58" s="30"/>
      <c r="C58" s="7"/>
      <c r="D58" s="7"/>
    </row>
    <row r="59" spans="1:4" ht="15">
      <c r="A59" s="7" t="s">
        <v>120</v>
      </c>
      <c r="B59" s="30"/>
      <c r="C59" s="7"/>
      <c r="D59" s="6"/>
    </row>
    <row r="60" spans="1:4" ht="12.75">
      <c r="A60" s="33"/>
      <c r="B60" s="71" t="s">
        <v>9</v>
      </c>
      <c r="C60" s="7"/>
      <c r="D60" s="94">
        <v>18</v>
      </c>
    </row>
    <row r="61" spans="1:4" ht="12.75">
      <c r="A61" s="33"/>
      <c r="B61" s="64" t="s">
        <v>21</v>
      </c>
      <c r="C61" s="7"/>
      <c r="D61" s="94">
        <v>3</v>
      </c>
    </row>
    <row r="62" spans="1:4" ht="15">
      <c r="A62" s="7" t="s">
        <v>140</v>
      </c>
      <c r="B62" s="30"/>
      <c r="C62" s="7"/>
      <c r="D62" s="89">
        <f>SUM(D60:D61)</f>
        <v>21</v>
      </c>
    </row>
    <row r="63" spans="1:4" ht="15">
      <c r="A63" s="33"/>
      <c r="B63" s="30"/>
      <c r="C63" s="7"/>
      <c r="D63" s="7"/>
    </row>
    <row r="64" spans="1:4" ht="15">
      <c r="A64" s="7" t="s">
        <v>28</v>
      </c>
      <c r="B64" s="30"/>
      <c r="C64" s="7"/>
      <c r="D64" s="7"/>
    </row>
    <row r="65" spans="1:4" ht="12.75">
      <c r="A65" s="34">
        <v>3319</v>
      </c>
      <c r="B65" s="48" t="s">
        <v>79</v>
      </c>
      <c r="C65" s="7"/>
      <c r="D65" s="93">
        <v>204</v>
      </c>
    </row>
    <row r="66" spans="1:4" ht="12.75">
      <c r="A66" s="7" t="s">
        <v>80</v>
      </c>
      <c r="B66" s="48"/>
      <c r="C66" s="7"/>
      <c r="D66" s="90">
        <f>SUM(D65)</f>
        <v>204</v>
      </c>
    </row>
    <row r="67" spans="1:4" ht="15">
      <c r="A67" s="33"/>
      <c r="B67" s="30"/>
      <c r="C67" s="7"/>
      <c r="D67" s="7"/>
    </row>
    <row r="68" spans="1:4" ht="12.75">
      <c r="A68" s="19" t="s">
        <v>17</v>
      </c>
      <c r="B68" s="21"/>
      <c r="C68" s="7"/>
      <c r="D68" s="7"/>
    </row>
    <row r="69" spans="1:6" ht="12.75">
      <c r="A69" s="18">
        <v>6110</v>
      </c>
      <c r="B69" s="22" t="s">
        <v>15</v>
      </c>
      <c r="C69" s="7"/>
      <c r="D69" s="6">
        <v>1265</v>
      </c>
      <c r="E69" s="42"/>
      <c r="F69" s="23"/>
    </row>
    <row r="70" spans="1:4" ht="12.75">
      <c r="A70" s="19" t="s">
        <v>18</v>
      </c>
      <c r="B70" s="21"/>
      <c r="C70" s="7"/>
      <c r="D70" s="7">
        <f>SUM(D69)</f>
        <v>1265</v>
      </c>
    </row>
    <row r="71" spans="1:4" s="23" customFormat="1" ht="12.75">
      <c r="A71" s="7"/>
      <c r="B71" s="32"/>
      <c r="C71" s="7"/>
      <c r="D71" s="7"/>
    </row>
    <row r="72" spans="1:4" s="23" customFormat="1" ht="15">
      <c r="A72" s="35" t="s">
        <v>14</v>
      </c>
      <c r="B72" s="24"/>
      <c r="C72" s="7">
        <f>SUM(C21)</f>
        <v>21238</v>
      </c>
      <c r="D72" s="7">
        <f>SUM(D70+D66+D62+D57+D52+D25)</f>
        <v>21238</v>
      </c>
    </row>
    <row r="73" spans="1:4" s="23" customFormat="1" ht="15">
      <c r="A73" s="36"/>
      <c r="B73" s="30"/>
      <c r="C73" s="7"/>
      <c r="D73" s="7"/>
    </row>
    <row r="74" spans="1:4" ht="15">
      <c r="A74" s="28" t="s">
        <v>24</v>
      </c>
      <c r="B74" s="26"/>
      <c r="C74" s="7"/>
      <c r="D74" s="7"/>
    </row>
    <row r="75" spans="1:4" ht="15">
      <c r="A75" s="29"/>
      <c r="B75" s="30"/>
      <c r="C75" s="7"/>
      <c r="D75" s="7"/>
    </row>
    <row r="76" spans="1:4" ht="15">
      <c r="A76" s="7" t="s">
        <v>5</v>
      </c>
      <c r="B76" s="26"/>
      <c r="C76" s="7"/>
      <c r="D76" s="7"/>
    </row>
    <row r="77" spans="1:4" ht="12.75">
      <c r="A77" s="6">
        <v>1020</v>
      </c>
      <c r="B77" s="96" t="s">
        <v>26</v>
      </c>
      <c r="C77" s="6">
        <v>77</v>
      </c>
      <c r="D77" s="7"/>
    </row>
    <row r="78" spans="1:4" ht="12.75">
      <c r="A78" s="95">
        <v>1030</v>
      </c>
      <c r="B78" s="96" t="s">
        <v>27</v>
      </c>
      <c r="C78" s="93">
        <v>1710</v>
      </c>
      <c r="D78" s="7"/>
    </row>
    <row r="79" spans="1:4" ht="12.75">
      <c r="A79" s="59"/>
      <c r="B79" s="9" t="s">
        <v>71</v>
      </c>
      <c r="C79" s="8">
        <v>27</v>
      </c>
      <c r="D79" s="7"/>
    </row>
    <row r="80" spans="1:4" ht="12.75">
      <c r="A80" s="17"/>
      <c r="B80" s="9" t="s">
        <v>72</v>
      </c>
      <c r="C80" s="8">
        <v>300</v>
      </c>
      <c r="D80" s="7"/>
    </row>
    <row r="81" spans="1:4" ht="12.75">
      <c r="A81" s="27"/>
      <c r="B81" s="8" t="s">
        <v>70</v>
      </c>
      <c r="C81" s="8">
        <v>2608</v>
      </c>
      <c r="D81" s="7"/>
    </row>
    <row r="82" spans="1:4" ht="12.75">
      <c r="A82" s="27"/>
      <c r="B82" s="78" t="s">
        <v>69</v>
      </c>
      <c r="C82" s="8">
        <v>-1223</v>
      </c>
      <c r="D82" s="7"/>
    </row>
    <row r="83" spans="1:4" ht="12.75">
      <c r="A83" s="31">
        <v>1041</v>
      </c>
      <c r="B83" s="77" t="s">
        <v>142</v>
      </c>
      <c r="C83" s="6">
        <v>29529</v>
      </c>
      <c r="D83" s="7"/>
    </row>
    <row r="84" spans="1:4" ht="12.75">
      <c r="A84" s="97">
        <v>1042</v>
      </c>
      <c r="B84" s="98" t="s">
        <v>128</v>
      </c>
      <c r="C84" s="93">
        <v>-29529</v>
      </c>
      <c r="D84" s="7"/>
    </row>
    <row r="85" spans="1:5" ht="12.75">
      <c r="A85" s="99">
        <v>1074</v>
      </c>
      <c r="B85" s="96" t="s">
        <v>82</v>
      </c>
      <c r="C85" s="93">
        <v>-2000</v>
      </c>
      <c r="D85" s="7"/>
      <c r="E85" s="42"/>
    </row>
    <row r="86" spans="1:4" ht="12.75">
      <c r="A86" s="99">
        <v>1075</v>
      </c>
      <c r="B86" s="96" t="s">
        <v>83</v>
      </c>
      <c r="C86" s="93">
        <v>-4520</v>
      </c>
      <c r="D86" s="7"/>
    </row>
    <row r="87" spans="1:4" ht="12.75">
      <c r="A87" s="99">
        <v>1077</v>
      </c>
      <c r="B87" s="96" t="s">
        <v>84</v>
      </c>
      <c r="C87" s="93">
        <v>-8838</v>
      </c>
      <c r="D87" s="7"/>
    </row>
    <row r="88" spans="1:4" ht="12.75">
      <c r="A88" s="99">
        <v>1079</v>
      </c>
      <c r="B88" s="96" t="s">
        <v>85</v>
      </c>
      <c r="C88" s="93">
        <v>-91</v>
      </c>
      <c r="D88" s="7"/>
    </row>
    <row r="89" spans="1:4" ht="12.75">
      <c r="A89" s="99">
        <v>1082</v>
      </c>
      <c r="B89" s="96" t="s">
        <v>86</v>
      </c>
      <c r="C89" s="93">
        <v>-8747</v>
      </c>
      <c r="D89" s="7"/>
    </row>
    <row r="90" spans="1:4" ht="12.75">
      <c r="A90" s="99">
        <v>1091</v>
      </c>
      <c r="B90" s="100" t="s">
        <v>129</v>
      </c>
      <c r="C90" s="93">
        <v>-5044</v>
      </c>
      <c r="D90" s="7"/>
    </row>
    <row r="91" spans="1:4" ht="12.75">
      <c r="A91" s="99">
        <v>1098</v>
      </c>
      <c r="B91" s="96" t="s">
        <v>130</v>
      </c>
      <c r="C91" s="93">
        <v>-2185</v>
      </c>
      <c r="D91" s="7"/>
    </row>
    <row r="92" spans="1:4" ht="12.75">
      <c r="A92" s="99">
        <v>1102</v>
      </c>
      <c r="B92" s="96" t="s">
        <v>87</v>
      </c>
      <c r="C92" s="93">
        <v>-186</v>
      </c>
      <c r="D92" s="7"/>
    </row>
    <row r="93" spans="1:4" ht="12.75">
      <c r="A93" s="99">
        <v>1103</v>
      </c>
      <c r="B93" s="96" t="s">
        <v>88</v>
      </c>
      <c r="C93" s="93">
        <v>-711</v>
      </c>
      <c r="D93" s="7"/>
    </row>
    <row r="94" spans="1:4" ht="12.75">
      <c r="A94" s="99">
        <v>1121</v>
      </c>
      <c r="B94" s="96" t="s">
        <v>89</v>
      </c>
      <c r="C94" s="93">
        <v>-2119</v>
      </c>
      <c r="D94" s="7"/>
    </row>
    <row r="95" spans="1:4" ht="12.75">
      <c r="A95" s="101">
        <v>1151</v>
      </c>
      <c r="B95" s="96" t="s">
        <v>131</v>
      </c>
      <c r="C95" s="93">
        <v>-1800</v>
      </c>
      <c r="D95" s="7"/>
    </row>
    <row r="96" spans="1:4" ht="12.75">
      <c r="A96" s="97">
        <v>1182</v>
      </c>
      <c r="B96" s="96" t="s">
        <v>132</v>
      </c>
      <c r="C96" s="93">
        <v>-250000</v>
      </c>
      <c r="D96" s="7"/>
    </row>
    <row r="97" spans="1:4" ht="12.75">
      <c r="A97" s="99">
        <v>1191</v>
      </c>
      <c r="B97" s="96" t="s">
        <v>110</v>
      </c>
      <c r="C97" s="93">
        <v>-76000</v>
      </c>
      <c r="D97" s="7"/>
    </row>
    <row r="98" spans="1:4" ht="12.75">
      <c r="A98" s="99">
        <v>1195</v>
      </c>
      <c r="B98" s="96" t="s">
        <v>106</v>
      </c>
      <c r="C98" s="93">
        <v>-72042</v>
      </c>
      <c r="D98" s="7"/>
    </row>
    <row r="99" spans="1:5" ht="12.75">
      <c r="A99" s="49">
        <v>1211</v>
      </c>
      <c r="B99" s="32" t="s">
        <v>107</v>
      </c>
      <c r="C99" s="6">
        <v>99520</v>
      </c>
      <c r="D99" s="7"/>
      <c r="E99" s="12"/>
    </row>
    <row r="100" spans="1:4" s="23" customFormat="1" ht="12.75">
      <c r="A100" s="99">
        <v>1217</v>
      </c>
      <c r="B100" s="96" t="s">
        <v>81</v>
      </c>
      <c r="C100" s="93">
        <v>42784</v>
      </c>
      <c r="D100" s="11"/>
    </row>
    <row r="101" spans="1:4" s="23" customFormat="1" ht="12.75">
      <c r="A101" s="56">
        <v>1241</v>
      </c>
      <c r="B101" s="57" t="s">
        <v>56</v>
      </c>
      <c r="C101" s="93">
        <v>-148</v>
      </c>
      <c r="D101" s="11"/>
    </row>
    <row r="102" spans="1:4" s="23" customFormat="1" ht="12.75">
      <c r="A102" s="56">
        <v>1242</v>
      </c>
      <c r="B102" s="57" t="s">
        <v>90</v>
      </c>
      <c r="C102" s="93">
        <v>-140</v>
      </c>
      <c r="D102" s="11"/>
    </row>
    <row r="103" spans="1:4" s="23" customFormat="1" ht="12.75">
      <c r="A103" s="56">
        <v>1250</v>
      </c>
      <c r="B103" s="58" t="s">
        <v>58</v>
      </c>
      <c r="C103" s="93">
        <v>-1543</v>
      </c>
      <c r="D103" s="11"/>
    </row>
    <row r="104" spans="1:4" s="23" customFormat="1" ht="12.75">
      <c r="A104" s="49">
        <v>1260</v>
      </c>
      <c r="B104" s="32" t="s">
        <v>91</v>
      </c>
      <c r="C104" s="93">
        <v>-1605</v>
      </c>
      <c r="D104" s="11"/>
    </row>
    <row r="105" spans="1:5" s="23" customFormat="1" ht="12.75">
      <c r="A105" s="49">
        <v>1291</v>
      </c>
      <c r="B105" s="32" t="s">
        <v>92</v>
      </c>
      <c r="C105" s="93">
        <v>-463</v>
      </c>
      <c r="D105" s="7"/>
      <c r="E105" s="75"/>
    </row>
    <row r="106" spans="1:4" s="23" customFormat="1" ht="12" customHeight="1">
      <c r="A106" s="101">
        <v>1305</v>
      </c>
      <c r="B106" s="96" t="s">
        <v>109</v>
      </c>
      <c r="C106" s="93">
        <v>-2029</v>
      </c>
      <c r="D106" s="7"/>
    </row>
    <row r="107" spans="1:4" ht="12.75">
      <c r="A107" s="31">
        <v>1401</v>
      </c>
      <c r="B107" s="11" t="s">
        <v>49</v>
      </c>
      <c r="C107" s="11">
        <f>C108+C109+C110+C111+C112+C113+C114+C115+C116+C117+C118+C119+C120</f>
        <v>10793</v>
      </c>
      <c r="D107" s="7"/>
    </row>
    <row r="108" spans="1:5" ht="12.75">
      <c r="A108" s="31"/>
      <c r="B108" s="78" t="s">
        <v>8</v>
      </c>
      <c r="C108" s="94">
        <v>1315</v>
      </c>
      <c r="D108" s="7"/>
      <c r="E108" s="23"/>
    </row>
    <row r="109" spans="1:5" ht="12.75">
      <c r="A109" s="31"/>
      <c r="B109" s="78" t="s">
        <v>64</v>
      </c>
      <c r="C109" s="94">
        <v>701</v>
      </c>
      <c r="D109" s="7"/>
      <c r="E109" s="23"/>
    </row>
    <row r="110" spans="1:5" ht="12.75">
      <c r="A110" s="31"/>
      <c r="B110" s="78" t="s">
        <v>47</v>
      </c>
      <c r="C110" s="94">
        <v>904</v>
      </c>
      <c r="D110" s="7"/>
      <c r="E110" s="23"/>
    </row>
    <row r="111" spans="1:5" ht="12.75">
      <c r="A111" s="31"/>
      <c r="B111" s="8" t="s">
        <v>10</v>
      </c>
      <c r="C111" s="94">
        <v>1618</v>
      </c>
      <c r="D111" s="7"/>
      <c r="E111" s="23"/>
    </row>
    <row r="112" spans="1:5" ht="12.75">
      <c r="A112" s="31"/>
      <c r="B112" s="78" t="s">
        <v>73</v>
      </c>
      <c r="C112" s="94">
        <v>1112</v>
      </c>
      <c r="D112" s="7"/>
      <c r="E112" s="23"/>
    </row>
    <row r="113" spans="1:5" ht="12.75">
      <c r="A113" s="31"/>
      <c r="B113" s="79" t="s">
        <v>11</v>
      </c>
      <c r="C113" s="94">
        <v>464</v>
      </c>
      <c r="D113" s="7"/>
      <c r="E113" s="23"/>
    </row>
    <row r="114" spans="1:5" ht="12.75">
      <c r="A114" s="31"/>
      <c r="B114" s="80" t="s">
        <v>74</v>
      </c>
      <c r="C114" s="94">
        <v>551</v>
      </c>
      <c r="D114" s="7"/>
      <c r="E114" s="23"/>
    </row>
    <row r="115" spans="1:5" ht="12.75">
      <c r="A115" s="31"/>
      <c r="B115" s="81" t="s">
        <v>76</v>
      </c>
      <c r="C115" s="94">
        <v>1104</v>
      </c>
      <c r="D115" s="7"/>
      <c r="E115" s="23"/>
    </row>
    <row r="116" spans="1:5" ht="12.75">
      <c r="A116" s="31"/>
      <c r="B116" s="80" t="s">
        <v>77</v>
      </c>
      <c r="C116" s="94">
        <v>770</v>
      </c>
      <c r="D116" s="7"/>
      <c r="E116" s="23"/>
    </row>
    <row r="117" spans="1:5" ht="12.75">
      <c r="A117" s="31"/>
      <c r="B117" s="80" t="s">
        <v>48</v>
      </c>
      <c r="C117" s="94">
        <v>855</v>
      </c>
      <c r="D117" s="7"/>
      <c r="E117" s="23"/>
    </row>
    <row r="118" spans="1:4" s="23" customFormat="1" ht="12.75">
      <c r="A118" s="27"/>
      <c r="B118" s="78" t="s">
        <v>50</v>
      </c>
      <c r="C118" s="94">
        <v>200</v>
      </c>
      <c r="D118" s="7"/>
    </row>
    <row r="119" spans="1:4" s="23" customFormat="1" ht="12.75">
      <c r="A119" s="27"/>
      <c r="B119" s="78" t="s">
        <v>54</v>
      </c>
      <c r="C119" s="94">
        <v>1200</v>
      </c>
      <c r="D119" s="7"/>
    </row>
    <row r="120" spans="1:4" s="23" customFormat="1" ht="12.75">
      <c r="A120" s="27"/>
      <c r="B120" s="78" t="s">
        <v>55</v>
      </c>
      <c r="C120" s="94">
        <v>-1</v>
      </c>
      <c r="D120" s="7"/>
    </row>
    <row r="121" spans="1:4" s="23" customFormat="1" ht="12.75">
      <c r="A121" s="31">
        <v>1409</v>
      </c>
      <c r="B121" s="83" t="s">
        <v>53</v>
      </c>
      <c r="C121" s="11">
        <f>C122</f>
        <v>3</v>
      </c>
      <c r="D121" s="7"/>
    </row>
    <row r="122" spans="1:4" s="23" customFormat="1" ht="12.75">
      <c r="A122" s="31"/>
      <c r="B122" s="78" t="s">
        <v>54</v>
      </c>
      <c r="C122" s="94">
        <v>3</v>
      </c>
      <c r="D122" s="7"/>
    </row>
    <row r="123" spans="1:4" s="23" customFormat="1" ht="12.75">
      <c r="A123" s="31">
        <v>1411</v>
      </c>
      <c r="B123" s="83" t="s">
        <v>56</v>
      </c>
      <c r="C123" s="11">
        <f>C124+C125+C126+C127</f>
        <v>5857</v>
      </c>
      <c r="D123" s="7"/>
    </row>
    <row r="124" spans="1:5" ht="12.75">
      <c r="A124" s="31"/>
      <c r="B124" s="78" t="s">
        <v>47</v>
      </c>
      <c r="C124" s="94">
        <v>325</v>
      </c>
      <c r="D124" s="7"/>
      <c r="E124" s="23"/>
    </row>
    <row r="125" spans="1:4" s="23" customFormat="1" ht="12.75">
      <c r="A125" s="31"/>
      <c r="B125" s="78" t="s">
        <v>54</v>
      </c>
      <c r="C125" s="94">
        <v>1963</v>
      </c>
      <c r="D125" s="7"/>
    </row>
    <row r="126" spans="1:5" ht="12.75">
      <c r="A126" s="31"/>
      <c r="B126" s="78" t="s">
        <v>55</v>
      </c>
      <c r="C126" s="94">
        <v>2652</v>
      </c>
      <c r="D126" s="7"/>
      <c r="E126" s="23"/>
    </row>
    <row r="127" spans="1:5" ht="12.75">
      <c r="A127" s="31"/>
      <c r="B127" s="78" t="s">
        <v>62</v>
      </c>
      <c r="C127" s="94">
        <v>917</v>
      </c>
      <c r="D127" s="7"/>
      <c r="E127" s="23"/>
    </row>
    <row r="128" spans="1:4" s="23" customFormat="1" ht="12.75">
      <c r="A128" s="31">
        <v>1412</v>
      </c>
      <c r="B128" s="83" t="s">
        <v>57</v>
      </c>
      <c r="C128" s="11">
        <f>C129+C130</f>
        <v>3931</v>
      </c>
      <c r="D128" s="11"/>
    </row>
    <row r="129" spans="1:5" ht="12.75">
      <c r="A129" s="31"/>
      <c r="B129" s="78" t="s">
        <v>62</v>
      </c>
      <c r="C129" s="94">
        <v>4054</v>
      </c>
      <c r="D129" s="7"/>
      <c r="E129" s="23"/>
    </row>
    <row r="130" spans="1:4" s="23" customFormat="1" ht="12.75">
      <c r="A130" s="31"/>
      <c r="B130" s="78" t="s">
        <v>50</v>
      </c>
      <c r="C130" s="94">
        <f>-136+13</f>
        <v>-123</v>
      </c>
      <c r="D130" s="7"/>
    </row>
    <row r="131" spans="1:4" s="23" customFormat="1" ht="12.75">
      <c r="A131" s="31">
        <v>1420</v>
      </c>
      <c r="B131" s="11" t="s">
        <v>58</v>
      </c>
      <c r="C131" s="11">
        <f>C132+C133+C134+C135+C136</f>
        <v>1148</v>
      </c>
      <c r="D131" s="11"/>
    </row>
    <row r="132" spans="1:4" s="23" customFormat="1" ht="12.75">
      <c r="A132" s="31"/>
      <c r="B132" s="78" t="s">
        <v>8</v>
      </c>
      <c r="C132" s="94">
        <v>76</v>
      </c>
      <c r="D132" s="7"/>
    </row>
    <row r="133" spans="1:4" s="23" customFormat="1" ht="12.75">
      <c r="A133" s="31"/>
      <c r="B133" s="78" t="s">
        <v>50</v>
      </c>
      <c r="C133" s="94">
        <v>-1051</v>
      </c>
      <c r="D133" s="7"/>
    </row>
    <row r="134" spans="1:4" s="23" customFormat="1" ht="12.75">
      <c r="A134" s="31"/>
      <c r="B134" s="78" t="s">
        <v>54</v>
      </c>
      <c r="C134" s="94">
        <v>74</v>
      </c>
      <c r="D134" s="7"/>
    </row>
    <row r="135" spans="1:4" s="23" customFormat="1" ht="12.75">
      <c r="A135" s="31"/>
      <c r="B135" s="78" t="s">
        <v>62</v>
      </c>
      <c r="C135" s="94">
        <v>2502</v>
      </c>
      <c r="D135" s="7"/>
    </row>
    <row r="136" spans="1:4" s="23" customFormat="1" ht="12.75">
      <c r="A136" s="31"/>
      <c r="B136" s="78" t="s">
        <v>48</v>
      </c>
      <c r="C136" s="94">
        <v>-453</v>
      </c>
      <c r="D136" s="7"/>
    </row>
    <row r="137" spans="1:4" s="23" customFormat="1" ht="12.75">
      <c r="A137" s="31">
        <v>1421</v>
      </c>
      <c r="B137" s="83" t="s">
        <v>65</v>
      </c>
      <c r="C137" s="11">
        <f>C138+C139+C140</f>
        <v>14224</v>
      </c>
      <c r="D137" s="11"/>
    </row>
    <row r="138" spans="1:4" s="23" customFormat="1" ht="12.75">
      <c r="A138" s="31"/>
      <c r="B138" s="78" t="s">
        <v>48</v>
      </c>
      <c r="C138" s="94">
        <v>2181</v>
      </c>
      <c r="D138" s="7"/>
    </row>
    <row r="139" spans="1:4" s="23" customFormat="1" ht="12.75">
      <c r="A139" s="31"/>
      <c r="B139" s="78" t="s">
        <v>50</v>
      </c>
      <c r="C139" s="94">
        <f>-5000+21</f>
        <v>-4979</v>
      </c>
      <c r="D139" s="7"/>
    </row>
    <row r="140" spans="1:4" s="23" customFormat="1" ht="12.75">
      <c r="A140" s="31"/>
      <c r="B140" s="78" t="s">
        <v>62</v>
      </c>
      <c r="C140" s="94">
        <v>17022</v>
      </c>
      <c r="D140" s="7"/>
    </row>
    <row r="141" spans="1:5" ht="12.75">
      <c r="A141" s="31">
        <v>1422</v>
      </c>
      <c r="B141" s="83" t="s">
        <v>59</v>
      </c>
      <c r="C141" s="11">
        <f>C142+C143+C144+C145+C146</f>
        <v>6114</v>
      </c>
      <c r="D141" s="11"/>
      <c r="E141" s="23"/>
    </row>
    <row r="142" spans="1:5" ht="12.75">
      <c r="A142" s="31"/>
      <c r="B142" s="78" t="s">
        <v>48</v>
      </c>
      <c r="C142" s="94">
        <f>264+453</f>
        <v>717</v>
      </c>
      <c r="D142" s="7"/>
      <c r="E142" s="23"/>
    </row>
    <row r="143" spans="1:5" ht="12.75">
      <c r="A143" s="31"/>
      <c r="B143" s="78" t="s">
        <v>50</v>
      </c>
      <c r="C143" s="94">
        <f>-4904+7</f>
        <v>-4897</v>
      </c>
      <c r="D143" s="7"/>
      <c r="E143" s="23"/>
    </row>
    <row r="144" spans="1:4" s="23" customFormat="1" ht="12.75">
      <c r="A144" s="31"/>
      <c r="B144" s="78" t="s">
        <v>54</v>
      </c>
      <c r="C144" s="94">
        <v>549</v>
      </c>
      <c r="D144" s="7"/>
    </row>
    <row r="145" spans="1:5" ht="12.75">
      <c r="A145" s="31"/>
      <c r="B145" s="78" t="s">
        <v>55</v>
      </c>
      <c r="C145" s="94">
        <f>870+1</f>
        <v>871</v>
      </c>
      <c r="D145" s="7"/>
      <c r="E145" s="23"/>
    </row>
    <row r="146" spans="1:5" ht="12.75">
      <c r="A146" s="31"/>
      <c r="B146" s="78" t="s">
        <v>62</v>
      </c>
      <c r="C146" s="94">
        <v>8874</v>
      </c>
      <c r="D146" s="7"/>
      <c r="E146" s="23"/>
    </row>
    <row r="147" spans="1:4" s="23" customFormat="1" ht="12.75">
      <c r="A147" s="31">
        <v>1423</v>
      </c>
      <c r="B147" s="83" t="s">
        <v>60</v>
      </c>
      <c r="C147" s="11">
        <f>C148</f>
        <v>7313</v>
      </c>
      <c r="D147" s="11"/>
    </row>
    <row r="148" spans="1:4" s="23" customFormat="1" ht="12.75">
      <c r="A148" s="31"/>
      <c r="B148" s="78" t="s">
        <v>50</v>
      </c>
      <c r="C148" s="94">
        <v>7313</v>
      </c>
      <c r="D148" s="7"/>
    </row>
    <row r="149" spans="1:4" s="23" customFormat="1" ht="12.75">
      <c r="A149" s="31">
        <v>1424</v>
      </c>
      <c r="B149" s="83" t="s">
        <v>141</v>
      </c>
      <c r="C149" s="11">
        <f>SUM(C150:C151)</f>
        <v>27</v>
      </c>
      <c r="D149" s="7"/>
    </row>
    <row r="150" spans="1:4" s="23" customFormat="1" ht="12.75">
      <c r="A150" s="31"/>
      <c r="B150" s="78" t="s">
        <v>55</v>
      </c>
      <c r="C150" s="94">
        <v>24</v>
      </c>
      <c r="D150" s="7"/>
    </row>
    <row r="151" spans="1:4" s="23" customFormat="1" ht="12.75">
      <c r="A151" s="31"/>
      <c r="B151" s="78" t="s">
        <v>62</v>
      </c>
      <c r="C151" s="94">
        <v>3</v>
      </c>
      <c r="D151" s="7"/>
    </row>
    <row r="152" spans="1:5" ht="12.75">
      <c r="A152" s="31">
        <v>1425</v>
      </c>
      <c r="B152" s="15" t="s">
        <v>61</v>
      </c>
      <c r="C152" s="11">
        <f>SUM(C153:C163)</f>
        <v>1287</v>
      </c>
      <c r="D152" s="11"/>
      <c r="E152" s="23"/>
    </row>
    <row r="153" spans="1:4" s="23" customFormat="1" ht="12.75">
      <c r="A153" s="31"/>
      <c r="B153" s="78" t="s">
        <v>8</v>
      </c>
      <c r="C153" s="94">
        <v>13</v>
      </c>
      <c r="D153" s="7"/>
    </row>
    <row r="154" spans="1:4" s="23" customFormat="1" ht="12.75">
      <c r="A154" s="31"/>
      <c r="B154" s="78" t="s">
        <v>64</v>
      </c>
      <c r="C154" s="94">
        <v>26</v>
      </c>
      <c r="D154" s="7"/>
    </row>
    <row r="155" spans="1:4" s="23" customFormat="1" ht="12.75">
      <c r="A155" s="31"/>
      <c r="B155" s="78" t="s">
        <v>47</v>
      </c>
      <c r="C155" s="94">
        <v>13</v>
      </c>
      <c r="D155" s="7"/>
    </row>
    <row r="156" spans="1:4" s="23" customFormat="1" ht="12.75">
      <c r="A156" s="31"/>
      <c r="B156" s="8" t="s">
        <v>10</v>
      </c>
      <c r="C156" s="94">
        <v>1</v>
      </c>
      <c r="D156" s="7"/>
    </row>
    <row r="157" spans="1:4" s="23" customFormat="1" ht="12.75">
      <c r="A157" s="31"/>
      <c r="B157" s="8" t="s">
        <v>73</v>
      </c>
      <c r="C157" s="94">
        <v>83</v>
      </c>
      <c r="D157" s="7"/>
    </row>
    <row r="158" spans="1:4" s="23" customFormat="1" ht="12.75">
      <c r="A158" s="31"/>
      <c r="B158" s="79" t="s">
        <v>11</v>
      </c>
      <c r="C158" s="94">
        <v>1</v>
      </c>
      <c r="D158" s="7"/>
    </row>
    <row r="159" spans="1:4" s="23" customFormat="1" ht="12.75">
      <c r="A159" s="31"/>
      <c r="B159" s="81" t="s">
        <v>76</v>
      </c>
      <c r="C159" s="94">
        <v>3</v>
      </c>
      <c r="D159" s="7"/>
    </row>
    <row r="160" spans="1:4" s="23" customFormat="1" ht="12.75">
      <c r="A160" s="31"/>
      <c r="B160" s="80" t="s">
        <v>77</v>
      </c>
      <c r="C160" s="94">
        <v>2</v>
      </c>
      <c r="D160" s="7"/>
    </row>
    <row r="161" spans="1:4" s="23" customFormat="1" ht="12.75">
      <c r="A161" s="31"/>
      <c r="B161" s="78" t="s">
        <v>55</v>
      </c>
      <c r="C161" s="94">
        <v>184</v>
      </c>
      <c r="D161" s="7"/>
    </row>
    <row r="162" spans="1:4" s="23" customFormat="1" ht="12.75">
      <c r="A162" s="31"/>
      <c r="B162" s="82" t="s">
        <v>62</v>
      </c>
      <c r="C162" s="94">
        <v>-30</v>
      </c>
      <c r="D162" s="7"/>
    </row>
    <row r="163" spans="1:4" s="23" customFormat="1" ht="12.75">
      <c r="A163" s="31"/>
      <c r="B163" s="78" t="s">
        <v>50</v>
      </c>
      <c r="C163" s="94">
        <f>1+87+903</f>
        <v>991</v>
      </c>
      <c r="D163" s="7"/>
    </row>
    <row r="164" spans="1:4" s="23" customFormat="1" ht="12.75">
      <c r="A164" s="7" t="s">
        <v>7</v>
      </c>
      <c r="B164" s="32"/>
      <c r="C164" s="11">
        <f>SUM(C78+C84+C85+C86+C87+C88+C89+C90+C91+C92+C93+C94+C95+C96+C97+C98+C99+C100+C101+C102+C103+C104+C105+C106+C107+C121+C123+C128+C131+C137+C141+C147+C149+C152+C83+C77)</f>
        <v>-245423</v>
      </c>
      <c r="D164" s="6"/>
    </row>
    <row r="165" spans="1:4" s="23" customFormat="1" ht="12.75">
      <c r="A165" s="27"/>
      <c r="B165" s="32"/>
      <c r="C165" s="11"/>
      <c r="D165" s="6"/>
    </row>
    <row r="166" spans="1:4" s="23" customFormat="1" ht="12.75">
      <c r="A166" s="50" t="s">
        <v>93</v>
      </c>
      <c r="B166" s="32"/>
      <c r="C166" s="11"/>
      <c r="D166" s="6"/>
    </row>
    <row r="167" spans="1:4" s="23" customFormat="1" ht="12.75">
      <c r="A167" s="49">
        <v>1803</v>
      </c>
      <c r="B167" s="32" t="s">
        <v>94</v>
      </c>
      <c r="C167" s="6"/>
      <c r="D167" s="93">
        <v>1</v>
      </c>
    </row>
    <row r="168" spans="1:5" s="23" customFormat="1" ht="12.75">
      <c r="A168" s="49">
        <v>1843</v>
      </c>
      <c r="B168" s="72" t="s">
        <v>96</v>
      </c>
      <c r="C168" s="6"/>
      <c r="D168" s="93">
        <v>42784</v>
      </c>
      <c r="E168" s="42"/>
    </row>
    <row r="169" spans="1:4" s="23" customFormat="1" ht="12.75">
      <c r="A169" s="50" t="s">
        <v>121</v>
      </c>
      <c r="B169" s="32"/>
      <c r="C169" s="11"/>
      <c r="D169" s="11">
        <f>SUM(D167:D168)</f>
        <v>42785</v>
      </c>
    </row>
    <row r="170" spans="1:4" s="23" customFormat="1" ht="12.75">
      <c r="A170" s="27"/>
      <c r="B170" s="32"/>
      <c r="C170" s="11"/>
      <c r="D170" s="6"/>
    </row>
    <row r="171" spans="1:4" s="23" customFormat="1" ht="12.75">
      <c r="A171" s="7" t="s">
        <v>51</v>
      </c>
      <c r="B171" s="9"/>
      <c r="C171" s="11"/>
      <c r="D171" s="6"/>
    </row>
    <row r="172" spans="1:4" s="23" customFormat="1" ht="12.75">
      <c r="A172" s="38">
        <v>2305</v>
      </c>
      <c r="B172" s="6" t="s">
        <v>63</v>
      </c>
      <c r="C172" s="11"/>
      <c r="D172" s="11">
        <f>D173+D174</f>
        <v>1404</v>
      </c>
    </row>
    <row r="173" spans="1:4" s="23" customFormat="1" ht="12.75">
      <c r="A173" s="39"/>
      <c r="B173" s="78" t="s">
        <v>29</v>
      </c>
      <c r="C173" s="11"/>
      <c r="D173" s="94">
        <v>1393</v>
      </c>
    </row>
    <row r="174" spans="1:4" s="23" customFormat="1" ht="12.75">
      <c r="A174" s="37"/>
      <c r="B174" s="78" t="s">
        <v>32</v>
      </c>
      <c r="C174" s="11"/>
      <c r="D174" s="94">
        <v>11</v>
      </c>
    </row>
    <row r="175" spans="1:4" s="23" customFormat="1" ht="12.75">
      <c r="A175" s="84">
        <v>2309</v>
      </c>
      <c r="B175" s="40" t="s">
        <v>64</v>
      </c>
      <c r="C175" s="11"/>
      <c r="D175" s="90">
        <f>D176</f>
        <v>727</v>
      </c>
    </row>
    <row r="176" spans="1:4" s="23" customFormat="1" ht="12.75">
      <c r="A176" s="39"/>
      <c r="B176" s="78" t="s">
        <v>29</v>
      </c>
      <c r="C176" s="11"/>
      <c r="D176" s="94">
        <v>727</v>
      </c>
    </row>
    <row r="177" spans="1:4" s="23" customFormat="1" ht="12.75">
      <c r="A177" s="38">
        <v>2310</v>
      </c>
      <c r="B177" s="6" t="s">
        <v>47</v>
      </c>
      <c r="C177" s="11"/>
      <c r="D177" s="90">
        <f>D178</f>
        <v>1242</v>
      </c>
    </row>
    <row r="178" spans="1:4" s="23" customFormat="1" ht="12.75">
      <c r="A178" s="39"/>
      <c r="B178" s="78" t="s">
        <v>29</v>
      </c>
      <c r="C178" s="11"/>
      <c r="D178" s="94">
        <v>1242</v>
      </c>
    </row>
    <row r="179" spans="1:4" s="23" customFormat="1" ht="12.75">
      <c r="A179" s="38">
        <v>2315</v>
      </c>
      <c r="B179" s="6" t="s">
        <v>10</v>
      </c>
      <c r="C179" s="11"/>
      <c r="D179" s="90">
        <f>D180</f>
        <v>1619</v>
      </c>
    </row>
    <row r="180" spans="1:4" s="23" customFormat="1" ht="12.75">
      <c r="A180" s="7"/>
      <c r="B180" s="78" t="s">
        <v>29</v>
      </c>
      <c r="C180" s="11"/>
      <c r="D180" s="94">
        <v>1619</v>
      </c>
    </row>
    <row r="181" spans="1:5" ht="12.75">
      <c r="A181" s="44">
        <v>2325</v>
      </c>
      <c r="B181" s="86" t="s">
        <v>73</v>
      </c>
      <c r="C181" s="11"/>
      <c r="D181" s="90">
        <f>D182</f>
        <v>1195</v>
      </c>
      <c r="E181" s="23"/>
    </row>
    <row r="182" spans="1:5" ht="12.75">
      <c r="A182" s="37"/>
      <c r="B182" s="8" t="s">
        <v>29</v>
      </c>
      <c r="C182" s="11"/>
      <c r="D182" s="94">
        <v>1195</v>
      </c>
      <c r="E182" s="23"/>
    </row>
    <row r="183" spans="1:5" ht="12.75">
      <c r="A183" s="38">
        <v>2330</v>
      </c>
      <c r="B183" s="6" t="s">
        <v>11</v>
      </c>
      <c r="C183" s="11"/>
      <c r="D183" s="90">
        <f>D184</f>
        <v>465</v>
      </c>
      <c r="E183" s="23"/>
    </row>
    <row r="184" spans="1:5" ht="12.75">
      <c r="A184" s="39"/>
      <c r="B184" s="79" t="s">
        <v>29</v>
      </c>
      <c r="C184" s="11"/>
      <c r="D184" s="94">
        <v>465</v>
      </c>
      <c r="E184" s="23"/>
    </row>
    <row r="185" spans="1:5" ht="12.75">
      <c r="A185" s="85">
        <v>2335</v>
      </c>
      <c r="B185" s="41" t="s">
        <v>74</v>
      </c>
      <c r="C185" s="11"/>
      <c r="D185" s="90">
        <f>SUM(D186:D188)</f>
        <v>551</v>
      </c>
      <c r="E185" s="23"/>
    </row>
    <row r="186" spans="1:5" ht="12.75">
      <c r="A186" s="74"/>
      <c r="B186" s="41" t="s">
        <v>9</v>
      </c>
      <c r="C186" s="11"/>
      <c r="D186" s="93">
        <v>-450</v>
      </c>
      <c r="E186" s="23"/>
    </row>
    <row r="187" spans="1:5" ht="12.75">
      <c r="A187" s="39"/>
      <c r="B187" s="79" t="s">
        <v>29</v>
      </c>
      <c r="C187" s="11"/>
      <c r="D187" s="94">
        <v>551</v>
      </c>
      <c r="E187" s="23"/>
    </row>
    <row r="188" spans="1:5" ht="12.75">
      <c r="A188" s="39"/>
      <c r="B188" s="8" t="s">
        <v>32</v>
      </c>
      <c r="C188" s="11"/>
      <c r="D188" s="94">
        <v>450</v>
      </c>
      <c r="E188" s="23"/>
    </row>
    <row r="189" spans="1:5" ht="12.75">
      <c r="A189" s="85">
        <v>2345</v>
      </c>
      <c r="B189" s="43" t="s">
        <v>76</v>
      </c>
      <c r="C189" s="11"/>
      <c r="D189" s="90">
        <f>D190</f>
        <v>1107</v>
      </c>
      <c r="E189" s="23"/>
    </row>
    <row r="190" spans="1:5" ht="12.75">
      <c r="A190" s="27"/>
      <c r="B190" s="79" t="s">
        <v>29</v>
      </c>
      <c r="C190" s="11"/>
      <c r="D190" s="94">
        <v>1107</v>
      </c>
      <c r="E190" s="23"/>
    </row>
    <row r="191" spans="1:5" ht="12.75">
      <c r="A191" s="44">
        <v>2360</v>
      </c>
      <c r="B191" s="41" t="s">
        <v>77</v>
      </c>
      <c r="C191" s="11"/>
      <c r="D191" s="90">
        <f>SUM(D192:D194)</f>
        <v>772</v>
      </c>
      <c r="E191" s="23"/>
    </row>
    <row r="192" spans="1:5" ht="12.75">
      <c r="A192" s="85"/>
      <c r="B192" s="87" t="s">
        <v>9</v>
      </c>
      <c r="C192" s="11"/>
      <c r="D192" s="93">
        <v>-100</v>
      </c>
      <c r="E192" s="23"/>
    </row>
    <row r="193" spans="1:5" ht="12.75">
      <c r="A193" s="85"/>
      <c r="B193" s="8" t="s">
        <v>29</v>
      </c>
      <c r="C193" s="11"/>
      <c r="D193" s="94">
        <v>772</v>
      </c>
      <c r="E193" s="23"/>
    </row>
    <row r="194" spans="1:5" ht="12.75">
      <c r="A194" s="85"/>
      <c r="B194" s="78" t="s">
        <v>75</v>
      </c>
      <c r="C194" s="11"/>
      <c r="D194" s="94">
        <v>100</v>
      </c>
      <c r="E194" s="23"/>
    </row>
    <row r="195" spans="1:4" s="23" customFormat="1" ht="12.75">
      <c r="A195" s="45">
        <v>2795</v>
      </c>
      <c r="B195" s="77" t="s">
        <v>62</v>
      </c>
      <c r="C195" s="11"/>
      <c r="D195" s="90">
        <f>SUM(D196:D198)</f>
        <v>33342</v>
      </c>
    </row>
    <row r="196" spans="1:4" s="23" customFormat="1" ht="12.75">
      <c r="A196" s="45"/>
      <c r="B196" s="8" t="s">
        <v>9</v>
      </c>
      <c r="C196" s="11"/>
      <c r="D196" s="93">
        <v>-8731</v>
      </c>
    </row>
    <row r="197" spans="1:4" s="23" customFormat="1" ht="12.75">
      <c r="A197" s="45"/>
      <c r="B197" s="78" t="s">
        <v>78</v>
      </c>
      <c r="C197" s="11"/>
      <c r="D197" s="93">
        <v>-3322</v>
      </c>
    </row>
    <row r="198" spans="1:4" s="23" customFormat="1" ht="12.75">
      <c r="A198" s="37"/>
      <c r="B198" s="79" t="s">
        <v>29</v>
      </c>
      <c r="C198" s="11"/>
      <c r="D198" s="94">
        <v>45395</v>
      </c>
    </row>
    <row r="199" spans="1:4" s="23" customFormat="1" ht="12.75">
      <c r="A199" s="45">
        <v>2850</v>
      </c>
      <c r="B199" s="88" t="s">
        <v>48</v>
      </c>
      <c r="C199" s="11"/>
      <c r="D199" s="90">
        <f>SUM(D200:D202)</f>
        <v>3300</v>
      </c>
    </row>
    <row r="200" spans="1:4" s="23" customFormat="1" ht="12.75">
      <c r="A200" s="45"/>
      <c r="B200" s="8" t="s">
        <v>9</v>
      </c>
      <c r="C200" s="11"/>
      <c r="D200" s="93">
        <v>-7000</v>
      </c>
    </row>
    <row r="201" spans="1:4" s="23" customFormat="1" ht="12.75">
      <c r="A201" s="45"/>
      <c r="B201" s="78" t="s">
        <v>78</v>
      </c>
      <c r="C201" s="11"/>
      <c r="D201" s="93">
        <v>1000</v>
      </c>
    </row>
    <row r="202" spans="1:4" s="23" customFormat="1" ht="12.75">
      <c r="A202" s="37"/>
      <c r="B202" s="78" t="s">
        <v>29</v>
      </c>
      <c r="C202" s="11"/>
      <c r="D202" s="94">
        <v>9300</v>
      </c>
    </row>
    <row r="203" spans="1:4" s="23" customFormat="1" ht="12.75">
      <c r="A203" s="45">
        <v>2875</v>
      </c>
      <c r="B203" s="6" t="s">
        <v>12</v>
      </c>
      <c r="C203" s="11"/>
      <c r="D203" s="90">
        <f>D204+D205</f>
        <v>-2546</v>
      </c>
    </row>
    <row r="204" spans="1:4" s="23" customFormat="1" ht="12.75">
      <c r="A204" s="46"/>
      <c r="B204" s="78" t="s">
        <v>29</v>
      </c>
      <c r="C204" s="11"/>
      <c r="D204" s="94">
        <f>100+41-2787</f>
        <v>-2646</v>
      </c>
    </row>
    <row r="205" spans="1:4" s="23" customFormat="1" ht="12.75">
      <c r="A205" s="46"/>
      <c r="B205" s="78" t="s">
        <v>32</v>
      </c>
      <c r="C205" s="11"/>
      <c r="D205" s="94">
        <v>100</v>
      </c>
    </row>
    <row r="206" spans="1:4" s="23" customFormat="1" ht="12.75">
      <c r="A206" s="47">
        <v>2985</v>
      </c>
      <c r="B206" s="77" t="s">
        <v>54</v>
      </c>
      <c r="C206" s="11"/>
      <c r="D206" s="90">
        <f>SUM(D207:D209)</f>
        <v>3789</v>
      </c>
    </row>
    <row r="207" spans="1:4" s="23" customFormat="1" ht="12.75">
      <c r="A207" s="47"/>
      <c r="B207" s="8" t="s">
        <v>9</v>
      </c>
      <c r="C207" s="11"/>
      <c r="D207" s="93">
        <v>-800</v>
      </c>
    </row>
    <row r="208" spans="1:4" s="23" customFormat="1" ht="12.75">
      <c r="A208" s="47"/>
      <c r="B208" s="78" t="s">
        <v>78</v>
      </c>
      <c r="C208" s="11"/>
      <c r="D208" s="93">
        <v>-200</v>
      </c>
    </row>
    <row r="209" spans="1:4" s="23" customFormat="1" ht="12.75">
      <c r="A209" s="46"/>
      <c r="B209" s="78" t="s">
        <v>29</v>
      </c>
      <c r="C209" s="11"/>
      <c r="D209" s="94">
        <v>4789</v>
      </c>
    </row>
    <row r="210" spans="1:5" ht="12.75">
      <c r="A210" s="47">
        <v>2986</v>
      </c>
      <c r="B210" s="77" t="s">
        <v>55</v>
      </c>
      <c r="C210" s="11"/>
      <c r="D210" s="90">
        <f>SUM(D211:D212)</f>
        <v>3730</v>
      </c>
      <c r="E210" s="23"/>
    </row>
    <row r="211" spans="1:5" ht="12.75">
      <c r="A211" s="47"/>
      <c r="B211" s="77" t="s">
        <v>9</v>
      </c>
      <c r="C211" s="11"/>
      <c r="D211" s="93">
        <v>-4000</v>
      </c>
      <c r="E211" s="23"/>
    </row>
    <row r="212" spans="1:5" ht="12.75">
      <c r="A212" s="46"/>
      <c r="B212" s="78" t="s">
        <v>29</v>
      </c>
      <c r="C212" s="11"/>
      <c r="D212" s="94">
        <v>7730</v>
      </c>
      <c r="E212" s="23"/>
    </row>
    <row r="213" spans="1:4" s="42" customFormat="1" ht="12.75">
      <c r="A213" s="7" t="s">
        <v>13</v>
      </c>
      <c r="B213" s="9"/>
      <c r="C213" s="11"/>
      <c r="D213" s="90">
        <f>SUM(D172+D175+D177+D179+D181+D183+D185+D189+D191+D195+D199+D203+D206+D210)</f>
        <v>50697</v>
      </c>
    </row>
    <row r="214" spans="1:4" s="23" customFormat="1" ht="12.75">
      <c r="A214" s="39"/>
      <c r="B214" s="9"/>
      <c r="C214" s="11"/>
      <c r="D214" s="6"/>
    </row>
    <row r="215" spans="1:4" s="23" customFormat="1" ht="12.75">
      <c r="A215" s="7"/>
      <c r="B215" s="32"/>
      <c r="C215" s="7"/>
      <c r="D215" s="7"/>
    </row>
    <row r="216" spans="1:4" s="23" customFormat="1" ht="12.75">
      <c r="A216" s="7" t="s">
        <v>111</v>
      </c>
      <c r="B216" s="32"/>
      <c r="C216" s="7"/>
      <c r="D216" s="7"/>
    </row>
    <row r="217" spans="1:4" s="23" customFormat="1" ht="12.75">
      <c r="A217" s="6">
        <v>3021</v>
      </c>
      <c r="B217" s="32" t="s">
        <v>124</v>
      </c>
      <c r="C217" s="7"/>
      <c r="D217" s="7"/>
    </row>
    <row r="218" spans="1:4" s="23" customFormat="1" ht="12.75">
      <c r="A218" s="6"/>
      <c r="B218" s="9" t="s">
        <v>29</v>
      </c>
      <c r="C218" s="7"/>
      <c r="D218" s="93">
        <v>-3436</v>
      </c>
    </row>
    <row r="219" spans="1:4" s="23" customFormat="1" ht="12.75">
      <c r="A219" s="6"/>
      <c r="B219" s="9" t="s">
        <v>122</v>
      </c>
      <c r="C219" s="6"/>
      <c r="D219" s="94">
        <v>-463</v>
      </c>
    </row>
    <row r="220" spans="1:4" s="23" customFormat="1" ht="12.75">
      <c r="A220" s="7" t="s">
        <v>112</v>
      </c>
      <c r="B220" s="32"/>
      <c r="C220" s="7"/>
      <c r="D220" s="89">
        <f>SUM(D218:D219)</f>
        <v>-3899</v>
      </c>
    </row>
    <row r="221" spans="1:4" s="23" customFormat="1" ht="12.75">
      <c r="A221" s="7"/>
      <c r="B221" s="32"/>
      <c r="C221" s="7"/>
      <c r="D221" s="89"/>
    </row>
    <row r="222" spans="1:4" s="23" customFormat="1" ht="12.75">
      <c r="A222" s="7" t="s">
        <v>123</v>
      </c>
      <c r="B222" s="32"/>
      <c r="C222" s="7"/>
      <c r="D222" s="89"/>
    </row>
    <row r="223" spans="1:4" s="23" customFormat="1" ht="12.75">
      <c r="A223" s="6">
        <v>3030</v>
      </c>
      <c r="B223" s="32" t="s">
        <v>126</v>
      </c>
      <c r="C223" s="7"/>
      <c r="D223" s="89"/>
    </row>
    <row r="224" spans="1:4" s="23" customFormat="1" ht="12.75">
      <c r="A224" s="6"/>
      <c r="B224" s="9" t="s">
        <v>29</v>
      </c>
      <c r="C224" s="7"/>
      <c r="D224" s="93">
        <v>-2029</v>
      </c>
    </row>
    <row r="225" spans="1:4" s="23" customFormat="1" ht="12.75">
      <c r="A225" s="7" t="s">
        <v>125</v>
      </c>
      <c r="B225" s="32"/>
      <c r="C225" s="7"/>
      <c r="D225" s="89">
        <f>D224</f>
        <v>-2029</v>
      </c>
    </row>
    <row r="226" spans="1:4" s="23" customFormat="1" ht="12.75">
      <c r="A226" s="7"/>
      <c r="B226" s="32"/>
      <c r="C226" s="7"/>
      <c r="D226" s="89"/>
    </row>
    <row r="227" spans="1:4" ht="12.75">
      <c r="A227" s="51"/>
      <c r="B227" s="9"/>
      <c r="C227" s="11"/>
      <c r="D227" s="93"/>
    </row>
    <row r="228" spans="1:4" ht="12.75">
      <c r="A228" s="7" t="s">
        <v>111</v>
      </c>
      <c r="B228" s="9"/>
      <c r="C228" s="11"/>
      <c r="D228" s="93"/>
    </row>
    <row r="229" spans="1:4" ht="12.75">
      <c r="A229" s="45">
        <v>3011</v>
      </c>
      <c r="B229" s="6" t="s">
        <v>127</v>
      </c>
      <c r="C229" s="11"/>
      <c r="D229" s="90">
        <v>66</v>
      </c>
    </row>
    <row r="230" spans="1:4" ht="12.75">
      <c r="A230" s="73"/>
      <c r="B230" s="78" t="s">
        <v>9</v>
      </c>
      <c r="C230" s="11"/>
      <c r="D230" s="94">
        <v>66</v>
      </c>
    </row>
    <row r="231" spans="1:4" ht="12.75">
      <c r="A231" s="73">
        <v>3021</v>
      </c>
      <c r="B231" s="77" t="s">
        <v>124</v>
      </c>
      <c r="C231" s="11"/>
      <c r="D231" s="90">
        <f>D232</f>
        <v>-66</v>
      </c>
    </row>
    <row r="232" spans="1:4" ht="12.75">
      <c r="A232" s="73"/>
      <c r="B232" s="78" t="s">
        <v>9</v>
      </c>
      <c r="C232" s="11"/>
      <c r="D232" s="94">
        <v>-66</v>
      </c>
    </row>
    <row r="233" spans="1:4" ht="12.75">
      <c r="A233" s="7" t="s">
        <v>111</v>
      </c>
      <c r="B233" s="9"/>
      <c r="C233" s="11"/>
      <c r="D233" s="90">
        <f>D228</f>
        <v>0</v>
      </c>
    </row>
    <row r="234" spans="1:4" ht="12.75">
      <c r="A234" s="51"/>
      <c r="B234" s="8"/>
      <c r="C234" s="11"/>
      <c r="D234" s="93"/>
    </row>
    <row r="235" spans="1:4" ht="12.75">
      <c r="A235" s="7" t="s">
        <v>28</v>
      </c>
      <c r="B235" s="9"/>
      <c r="C235" s="11"/>
      <c r="D235" s="93"/>
    </row>
    <row r="236" spans="1:4" s="23" customFormat="1" ht="12.75">
      <c r="A236" s="18">
        <v>3114</v>
      </c>
      <c r="B236" s="32" t="s">
        <v>31</v>
      </c>
      <c r="C236" s="6"/>
      <c r="D236" s="90">
        <f>D237+D238</f>
        <v>0</v>
      </c>
    </row>
    <row r="237" spans="1:4" s="23" customFormat="1" ht="12.75">
      <c r="A237" s="19"/>
      <c r="B237" s="9" t="s">
        <v>29</v>
      </c>
      <c r="C237" s="11"/>
      <c r="D237" s="93">
        <v>-9276</v>
      </c>
    </row>
    <row r="238" spans="1:4" s="23" customFormat="1" ht="12.75">
      <c r="A238" s="19"/>
      <c r="B238" s="9" t="s">
        <v>32</v>
      </c>
      <c r="C238" s="11"/>
      <c r="D238" s="93">
        <v>9276</v>
      </c>
    </row>
    <row r="239" spans="1:4" s="23" customFormat="1" ht="12.75">
      <c r="A239" s="18">
        <v>3146</v>
      </c>
      <c r="B239" s="32" t="s">
        <v>36</v>
      </c>
      <c r="C239" s="6"/>
      <c r="D239" s="90">
        <f>D240+D241+D242+D243</f>
        <v>0</v>
      </c>
    </row>
    <row r="240" spans="1:4" s="23" customFormat="1" ht="12.75">
      <c r="A240" s="18"/>
      <c r="B240" s="9" t="s">
        <v>37</v>
      </c>
      <c r="C240" s="6"/>
      <c r="D240" s="93">
        <v>-200</v>
      </c>
    </row>
    <row r="241" spans="1:4" s="23" customFormat="1" ht="12.75">
      <c r="A241" s="18"/>
      <c r="B241" s="9" t="s">
        <v>21</v>
      </c>
      <c r="C241" s="6"/>
      <c r="D241" s="93">
        <v>-178</v>
      </c>
    </row>
    <row r="242" spans="1:4" s="23" customFormat="1" ht="12.75">
      <c r="A242" s="18"/>
      <c r="B242" s="9" t="s">
        <v>29</v>
      </c>
      <c r="C242" s="6"/>
      <c r="D242" s="93">
        <v>-1400</v>
      </c>
    </row>
    <row r="243" spans="1:4" s="23" customFormat="1" ht="12.75">
      <c r="A243" s="19"/>
      <c r="B243" s="9" t="s">
        <v>40</v>
      </c>
      <c r="C243" s="11"/>
      <c r="D243" s="93">
        <v>1778</v>
      </c>
    </row>
    <row r="244" spans="1:4" s="23" customFormat="1" ht="12.75">
      <c r="A244" s="18">
        <v>3200</v>
      </c>
      <c r="B244" s="32" t="s">
        <v>136</v>
      </c>
      <c r="C244" s="11"/>
      <c r="D244" s="90">
        <f>SUM(D245:D246)</f>
        <v>0</v>
      </c>
    </row>
    <row r="245" spans="1:4" s="23" customFormat="1" ht="12.75">
      <c r="A245" s="18"/>
      <c r="B245" s="32" t="s">
        <v>37</v>
      </c>
      <c r="C245" s="11"/>
      <c r="D245" s="93">
        <v>-4</v>
      </c>
    </row>
    <row r="246" spans="1:4" s="23" customFormat="1" ht="12.75">
      <c r="A246" s="19"/>
      <c r="B246" s="9" t="s">
        <v>29</v>
      </c>
      <c r="C246" s="11"/>
      <c r="D246" s="93">
        <v>4</v>
      </c>
    </row>
    <row r="247" spans="1:4" s="23" customFormat="1" ht="12.75">
      <c r="A247" s="18">
        <v>3201</v>
      </c>
      <c r="B247" s="32" t="s">
        <v>97</v>
      </c>
      <c r="C247" s="11"/>
      <c r="D247" s="90">
        <f>SUM(D248:D250)</f>
        <v>0</v>
      </c>
    </row>
    <row r="248" spans="1:4" s="23" customFormat="1" ht="12.75">
      <c r="A248" s="19"/>
      <c r="B248" s="9" t="s">
        <v>37</v>
      </c>
      <c r="C248" s="11"/>
      <c r="D248" s="93">
        <v>-2700</v>
      </c>
    </row>
    <row r="249" spans="1:4" s="23" customFormat="1" ht="12.75">
      <c r="A249" s="19"/>
      <c r="B249" s="9" t="s">
        <v>29</v>
      </c>
      <c r="C249" s="11"/>
      <c r="D249" s="93">
        <v>700</v>
      </c>
    </row>
    <row r="250" spans="1:4" s="23" customFormat="1" ht="12.75">
      <c r="A250" s="19"/>
      <c r="B250" s="9" t="s">
        <v>40</v>
      </c>
      <c r="C250" s="11"/>
      <c r="D250" s="93">
        <v>2000</v>
      </c>
    </row>
    <row r="251" spans="1:4" s="23" customFormat="1" ht="12.75">
      <c r="A251" s="18">
        <v>3202</v>
      </c>
      <c r="B251" s="32" t="s">
        <v>45</v>
      </c>
      <c r="C251" s="11"/>
      <c r="D251" s="90">
        <f>D252+D253</f>
        <v>0</v>
      </c>
    </row>
    <row r="252" spans="1:4" s="23" customFormat="1" ht="12.75">
      <c r="A252" s="18"/>
      <c r="B252" s="9" t="s">
        <v>21</v>
      </c>
      <c r="C252" s="11"/>
      <c r="D252" s="93">
        <v>-365</v>
      </c>
    </row>
    <row r="253" spans="1:4" s="23" customFormat="1" ht="12.75">
      <c r="A253" s="19"/>
      <c r="B253" s="9" t="s">
        <v>40</v>
      </c>
      <c r="C253" s="11"/>
      <c r="D253" s="93">
        <v>365</v>
      </c>
    </row>
    <row r="254" spans="1:4" s="23" customFormat="1" ht="12.75">
      <c r="A254" s="18">
        <v>3205</v>
      </c>
      <c r="B254" s="32" t="s">
        <v>98</v>
      </c>
      <c r="C254" s="11"/>
      <c r="D254" s="90">
        <f>SUM(D255:D259)</f>
        <v>0</v>
      </c>
    </row>
    <row r="255" spans="1:4" s="23" customFormat="1" ht="12.75">
      <c r="A255" s="19"/>
      <c r="B255" s="9" t="s">
        <v>37</v>
      </c>
      <c r="C255" s="11"/>
      <c r="D255" s="93">
        <v>-2000</v>
      </c>
    </row>
    <row r="256" spans="1:4" s="23" customFormat="1" ht="12.75">
      <c r="A256" s="19"/>
      <c r="B256" s="9" t="s">
        <v>21</v>
      </c>
      <c r="C256" s="11"/>
      <c r="D256" s="93">
        <v>-546</v>
      </c>
    </row>
    <row r="257" spans="1:4" s="23" customFormat="1" ht="12.75">
      <c r="A257" s="19"/>
      <c r="B257" s="9" t="s">
        <v>29</v>
      </c>
      <c r="C257" s="11"/>
      <c r="D257" s="93">
        <v>941</v>
      </c>
    </row>
    <row r="258" spans="1:4" s="23" customFormat="1" ht="12.75">
      <c r="A258" s="19"/>
      <c r="B258" s="9" t="s">
        <v>40</v>
      </c>
      <c r="C258" s="11"/>
      <c r="D258" s="93">
        <v>3965</v>
      </c>
    </row>
    <row r="259" spans="1:4" s="23" customFormat="1" ht="12.75">
      <c r="A259" s="19"/>
      <c r="B259" s="9" t="s">
        <v>39</v>
      </c>
      <c r="C259" s="11"/>
      <c r="D259" s="93">
        <v>-2360</v>
      </c>
    </row>
    <row r="260" spans="1:4" s="23" customFormat="1" ht="12.75">
      <c r="A260" s="18">
        <v>3209</v>
      </c>
      <c r="B260" s="32" t="s">
        <v>103</v>
      </c>
      <c r="C260" s="11"/>
      <c r="D260" s="90">
        <f>D261+D262+D263</f>
        <v>0</v>
      </c>
    </row>
    <row r="261" spans="1:4" s="23" customFormat="1" ht="12.75">
      <c r="A261" s="18"/>
      <c r="B261" s="9" t="s">
        <v>37</v>
      </c>
      <c r="C261" s="11"/>
      <c r="D261" s="93">
        <v>-2300</v>
      </c>
    </row>
    <row r="262" spans="1:4" s="23" customFormat="1" ht="12" customHeight="1">
      <c r="A262" s="19"/>
      <c r="B262" s="9" t="s">
        <v>40</v>
      </c>
      <c r="C262" s="11"/>
      <c r="D262" s="93">
        <v>-1141</v>
      </c>
    </row>
    <row r="263" spans="1:4" s="23" customFormat="1" ht="12.75">
      <c r="A263" s="19"/>
      <c r="B263" s="9" t="s">
        <v>39</v>
      </c>
      <c r="C263" s="11"/>
      <c r="D263" s="93">
        <v>3441</v>
      </c>
    </row>
    <row r="264" spans="1:4" s="23" customFormat="1" ht="12.75">
      <c r="A264" s="18">
        <v>3223</v>
      </c>
      <c r="B264" s="32" t="s">
        <v>144</v>
      </c>
      <c r="C264" s="11"/>
      <c r="D264" s="90">
        <v>-1223</v>
      </c>
    </row>
    <row r="265" spans="1:4" s="23" customFormat="1" ht="12.75">
      <c r="A265" s="18">
        <v>3301</v>
      </c>
      <c r="B265" s="32" t="s">
        <v>38</v>
      </c>
      <c r="C265" s="11"/>
      <c r="D265" s="90">
        <f>SUM(D266:D268)</f>
        <v>0</v>
      </c>
    </row>
    <row r="266" spans="1:4" s="23" customFormat="1" ht="12.75">
      <c r="A266" s="19"/>
      <c r="B266" s="9" t="s">
        <v>37</v>
      </c>
      <c r="C266" s="11"/>
      <c r="D266" s="93">
        <v>107</v>
      </c>
    </row>
    <row r="267" spans="1:4" s="23" customFormat="1" ht="12.75">
      <c r="A267" s="19"/>
      <c r="B267" s="9" t="s">
        <v>40</v>
      </c>
      <c r="C267" s="11"/>
      <c r="D267" s="93">
        <v>-1107</v>
      </c>
    </row>
    <row r="268" spans="1:4" s="23" customFormat="1" ht="12.75">
      <c r="A268" s="19"/>
      <c r="B268" s="9" t="s">
        <v>39</v>
      </c>
      <c r="C268" s="11"/>
      <c r="D268" s="93">
        <v>1000</v>
      </c>
    </row>
    <row r="269" spans="1:4" s="23" customFormat="1" ht="12.75">
      <c r="A269" s="6">
        <v>3319</v>
      </c>
      <c r="B269" s="32" t="s">
        <v>137</v>
      </c>
      <c r="C269" s="11"/>
      <c r="D269" s="90">
        <v>2635</v>
      </c>
    </row>
    <row r="270" spans="1:4" ht="12.75">
      <c r="A270" s="18">
        <v>3322</v>
      </c>
      <c r="B270" s="32" t="s">
        <v>99</v>
      </c>
      <c r="C270" s="11"/>
      <c r="D270" s="90">
        <f>D271+D272</f>
        <v>0</v>
      </c>
    </row>
    <row r="271" spans="1:4" ht="12.75">
      <c r="A271" s="19"/>
      <c r="B271" s="9" t="s">
        <v>29</v>
      </c>
      <c r="C271" s="11"/>
      <c r="D271" s="93">
        <v>62</v>
      </c>
    </row>
    <row r="272" spans="1:4" ht="12.75">
      <c r="A272" s="19"/>
      <c r="B272" s="9" t="s">
        <v>30</v>
      </c>
      <c r="C272" s="11"/>
      <c r="D272" s="93">
        <v>-62</v>
      </c>
    </row>
    <row r="273" spans="1:4" ht="12.75">
      <c r="A273" s="18">
        <v>3355</v>
      </c>
      <c r="B273" s="32" t="s">
        <v>100</v>
      </c>
      <c r="C273" s="11"/>
      <c r="D273" s="93">
        <f>D274+D275+D276</f>
        <v>0</v>
      </c>
    </row>
    <row r="274" spans="1:4" ht="12.75">
      <c r="A274" s="19"/>
      <c r="B274" s="9" t="s">
        <v>37</v>
      </c>
      <c r="C274" s="11"/>
      <c r="D274" s="93">
        <v>-600</v>
      </c>
    </row>
    <row r="275" spans="1:4" ht="12.75">
      <c r="A275" s="19"/>
      <c r="B275" s="9" t="s">
        <v>21</v>
      </c>
      <c r="C275" s="11"/>
      <c r="D275" s="93">
        <v>-280</v>
      </c>
    </row>
    <row r="276" spans="1:4" ht="12.75">
      <c r="A276" s="19"/>
      <c r="B276" s="9" t="s">
        <v>29</v>
      </c>
      <c r="C276" s="11"/>
      <c r="D276" s="93">
        <v>880</v>
      </c>
    </row>
    <row r="277" spans="1:4" ht="12.75">
      <c r="A277" s="18">
        <v>3413</v>
      </c>
      <c r="B277" s="32" t="s">
        <v>41</v>
      </c>
      <c r="C277" s="11"/>
      <c r="D277" s="93">
        <f>D278+D279</f>
        <v>0</v>
      </c>
    </row>
    <row r="278" spans="1:4" ht="12.75">
      <c r="A278" s="19"/>
      <c r="B278" s="9" t="s">
        <v>21</v>
      </c>
      <c r="C278" s="11"/>
      <c r="D278" s="93">
        <v>-496</v>
      </c>
    </row>
    <row r="279" spans="1:4" ht="12.75">
      <c r="A279" s="19"/>
      <c r="B279" s="9" t="s">
        <v>40</v>
      </c>
      <c r="C279" s="11"/>
      <c r="D279" s="93">
        <v>496</v>
      </c>
    </row>
    <row r="280" spans="1:4" ht="12.75">
      <c r="A280" s="18">
        <v>3421</v>
      </c>
      <c r="B280" s="32" t="s">
        <v>102</v>
      </c>
      <c r="C280" s="11"/>
      <c r="D280" s="90">
        <f>SUM(D281:D284)</f>
        <v>0</v>
      </c>
    </row>
    <row r="281" spans="1:4" ht="12.75">
      <c r="A281" s="18"/>
      <c r="B281" s="9" t="s">
        <v>37</v>
      </c>
      <c r="C281" s="11"/>
      <c r="D281" s="93">
        <v>-765</v>
      </c>
    </row>
    <row r="282" spans="1:4" ht="12.75">
      <c r="A282" s="18"/>
      <c r="B282" s="9" t="s">
        <v>21</v>
      </c>
      <c r="C282" s="11"/>
      <c r="D282" s="93">
        <v>-195</v>
      </c>
    </row>
    <row r="283" spans="1:4" ht="12.75">
      <c r="A283" s="19"/>
      <c r="B283" s="9" t="s">
        <v>29</v>
      </c>
      <c r="C283" s="11"/>
      <c r="D283" s="93">
        <v>-1830</v>
      </c>
    </row>
    <row r="284" spans="1:4" ht="12.75">
      <c r="A284" s="19"/>
      <c r="B284" s="9" t="s">
        <v>40</v>
      </c>
      <c r="C284" s="11"/>
      <c r="D284" s="93">
        <v>2790</v>
      </c>
    </row>
    <row r="285" spans="1:4" ht="12.75">
      <c r="A285" s="18">
        <v>3423</v>
      </c>
      <c r="B285" s="32" t="s">
        <v>104</v>
      </c>
      <c r="C285" s="11"/>
      <c r="D285" s="93">
        <f>D286+D287</f>
        <v>0</v>
      </c>
    </row>
    <row r="286" spans="1:4" ht="12.75">
      <c r="A286" s="19"/>
      <c r="B286" s="9" t="s">
        <v>29</v>
      </c>
      <c r="C286" s="11"/>
      <c r="D286" s="93">
        <v>-20</v>
      </c>
    </row>
    <row r="287" spans="1:4" ht="12.75">
      <c r="A287" s="19"/>
      <c r="B287" s="9" t="s">
        <v>40</v>
      </c>
      <c r="C287" s="11"/>
      <c r="D287" s="93">
        <v>20</v>
      </c>
    </row>
    <row r="288" spans="1:4" ht="12.75">
      <c r="A288" s="7" t="s">
        <v>147</v>
      </c>
      <c r="B288" s="9"/>
      <c r="C288" s="11"/>
      <c r="D288" s="90">
        <f>SUM(D236+D239+D244+D247+D251+D254+D260+D265+D270+D273+D277+D280+D285+D269+D264)</f>
        <v>1412</v>
      </c>
    </row>
    <row r="289" spans="1:4" s="23" customFormat="1" ht="12.75">
      <c r="A289" s="19"/>
      <c r="B289" s="9"/>
      <c r="C289" s="11"/>
      <c r="D289" s="6"/>
    </row>
    <row r="290" spans="1:4" ht="12.75">
      <c r="A290" s="7" t="s">
        <v>148</v>
      </c>
      <c r="B290" s="9"/>
      <c r="C290" s="11"/>
      <c r="D290" s="6"/>
    </row>
    <row r="291" spans="1:5" ht="12.75">
      <c r="A291" s="18">
        <v>4012</v>
      </c>
      <c r="B291" s="32" t="s">
        <v>42</v>
      </c>
      <c r="C291" s="11"/>
      <c r="D291" s="11">
        <f>D292+D293</f>
        <v>0</v>
      </c>
      <c r="E291" s="53"/>
    </row>
    <row r="292" spans="1:4" ht="12.75">
      <c r="A292" s="18"/>
      <c r="B292" s="9" t="s">
        <v>32</v>
      </c>
      <c r="C292" s="11"/>
      <c r="D292" s="94">
        <v>1625</v>
      </c>
    </row>
    <row r="293" spans="1:4" ht="12.75">
      <c r="A293" s="18"/>
      <c r="B293" s="9" t="s">
        <v>43</v>
      </c>
      <c r="C293" s="11"/>
      <c r="D293" s="94">
        <v>-1625</v>
      </c>
    </row>
    <row r="294" spans="1:4" ht="12.75">
      <c r="A294" s="18">
        <v>4121</v>
      </c>
      <c r="B294" s="52" t="s">
        <v>105</v>
      </c>
      <c r="C294" s="11"/>
      <c r="D294" s="90">
        <f>D295+D296</f>
        <v>0</v>
      </c>
    </row>
    <row r="295" spans="1:4" ht="12.75">
      <c r="A295" s="18"/>
      <c r="B295" s="9" t="s">
        <v>32</v>
      </c>
      <c r="C295" s="11"/>
      <c r="D295" s="94">
        <v>381</v>
      </c>
    </row>
    <row r="296" spans="1:4" ht="12.75">
      <c r="A296" s="18"/>
      <c r="B296" s="9" t="s">
        <v>43</v>
      </c>
      <c r="C296" s="11"/>
      <c r="D296" s="94">
        <v>-381</v>
      </c>
    </row>
    <row r="297" spans="1:4" ht="12.75">
      <c r="A297" s="102">
        <v>4120</v>
      </c>
      <c r="B297" s="96" t="s">
        <v>135</v>
      </c>
      <c r="C297" s="90"/>
      <c r="D297" s="90">
        <v>-250000</v>
      </c>
    </row>
    <row r="298" spans="1:4" s="23" customFormat="1" ht="12.75">
      <c r="A298" s="18">
        <v>4122</v>
      </c>
      <c r="B298" s="32" t="s">
        <v>46</v>
      </c>
      <c r="C298" s="11"/>
      <c r="D298" s="11">
        <v>0</v>
      </c>
    </row>
    <row r="299" spans="1:4" s="23" customFormat="1" ht="12.75">
      <c r="A299" s="18"/>
      <c r="B299" s="9" t="s">
        <v>29</v>
      </c>
      <c r="C299" s="11"/>
      <c r="D299" s="94">
        <v>590</v>
      </c>
    </row>
    <row r="300" spans="1:4" s="23" customFormat="1" ht="12.75">
      <c r="A300" s="18"/>
      <c r="B300" s="9" t="s">
        <v>43</v>
      </c>
      <c r="C300" s="11"/>
      <c r="D300" s="94">
        <v>-590</v>
      </c>
    </row>
    <row r="301" spans="1:4" s="23" customFormat="1" ht="12.75">
      <c r="A301" s="18">
        <v>4131</v>
      </c>
      <c r="B301" s="32" t="s">
        <v>44</v>
      </c>
      <c r="C301" s="11"/>
      <c r="D301" s="93">
        <f>D302+D303+D304</f>
        <v>0</v>
      </c>
    </row>
    <row r="302" spans="1:4" s="23" customFormat="1" ht="12.75">
      <c r="A302" s="18"/>
      <c r="B302" s="9" t="s">
        <v>29</v>
      </c>
      <c r="C302" s="11"/>
      <c r="D302" s="94">
        <v>27453</v>
      </c>
    </row>
    <row r="303" spans="1:4" s="23" customFormat="1" ht="12.75">
      <c r="A303" s="18"/>
      <c r="B303" s="9" t="s">
        <v>32</v>
      </c>
      <c r="C303" s="11"/>
      <c r="D303" s="94">
        <v>10637</v>
      </c>
    </row>
    <row r="304" spans="1:4" s="23" customFormat="1" ht="12.75">
      <c r="A304" s="18"/>
      <c r="B304" s="9" t="s">
        <v>43</v>
      </c>
      <c r="C304" s="11"/>
      <c r="D304" s="94">
        <v>-38090</v>
      </c>
    </row>
    <row r="305" spans="1:4" s="23" customFormat="1" ht="12.75">
      <c r="A305" s="18">
        <v>4211</v>
      </c>
      <c r="B305" s="32" t="s">
        <v>52</v>
      </c>
      <c r="C305" s="11"/>
      <c r="D305" s="90">
        <v>494</v>
      </c>
    </row>
    <row r="306" spans="1:4" s="23" customFormat="1" ht="12.75">
      <c r="A306" s="18">
        <v>4225</v>
      </c>
      <c r="B306" s="32" t="s">
        <v>108</v>
      </c>
      <c r="C306" s="11"/>
      <c r="D306" s="90">
        <f>SUM(D307:D307)</f>
        <v>633</v>
      </c>
    </row>
    <row r="307" spans="1:4" s="23" customFormat="1" ht="12.75">
      <c r="A307" s="18"/>
      <c r="B307" s="9" t="s">
        <v>43</v>
      </c>
      <c r="C307" s="11"/>
      <c r="D307" s="93">
        <v>633</v>
      </c>
    </row>
    <row r="308" spans="1:4" s="23" customFormat="1" ht="12.75">
      <c r="A308" s="18">
        <v>4265</v>
      </c>
      <c r="B308" s="32" t="s">
        <v>33</v>
      </c>
      <c r="C308" s="11"/>
      <c r="D308" s="90">
        <v>-1127</v>
      </c>
    </row>
    <row r="309" spans="1:4" ht="12.75">
      <c r="A309" s="7" t="s">
        <v>149</v>
      </c>
      <c r="B309" s="9"/>
      <c r="C309" s="7"/>
      <c r="D309" s="90">
        <f>SUM(D291+D294+D298+D301+D306+D297)+D305+D308</f>
        <v>-250000</v>
      </c>
    </row>
    <row r="310" spans="1:4" ht="12.75">
      <c r="A310" s="106"/>
      <c r="B310" s="107"/>
      <c r="C310" s="7"/>
      <c r="D310" s="93"/>
    </row>
    <row r="311" spans="1:4" s="23" customFormat="1" ht="12.75">
      <c r="A311" s="7" t="s">
        <v>150</v>
      </c>
      <c r="B311" s="9"/>
      <c r="C311" s="7"/>
      <c r="D311" s="93"/>
    </row>
    <row r="312" spans="1:4" s="23" customFormat="1" ht="12.75">
      <c r="A312" s="6">
        <v>5024</v>
      </c>
      <c r="B312" s="32" t="s">
        <v>35</v>
      </c>
      <c r="C312" s="11"/>
      <c r="D312" s="93"/>
    </row>
    <row r="313" spans="1:4" s="23" customFormat="1" ht="12.75">
      <c r="A313" s="7"/>
      <c r="B313" s="9" t="s">
        <v>29</v>
      </c>
      <c r="C313" s="7"/>
      <c r="D313" s="93">
        <v>4704</v>
      </c>
    </row>
    <row r="314" spans="1:4" s="23" customFormat="1" ht="12.75">
      <c r="A314" s="7"/>
      <c r="B314" s="9" t="s">
        <v>32</v>
      </c>
      <c r="C314" s="7"/>
      <c r="D314" s="93">
        <v>-4704</v>
      </c>
    </row>
    <row r="315" spans="1:4" ht="12.75">
      <c r="A315" s="7" t="s">
        <v>34</v>
      </c>
      <c r="B315" s="9"/>
      <c r="C315" s="7"/>
      <c r="D315" s="11">
        <f>SUM(D313:D314)</f>
        <v>0</v>
      </c>
    </row>
    <row r="316" spans="1:4" ht="12.75">
      <c r="A316" s="7"/>
      <c r="B316" s="9"/>
      <c r="C316" s="7"/>
      <c r="D316" s="11"/>
    </row>
    <row r="317" spans="1:4" ht="15">
      <c r="A317" s="54" t="s">
        <v>25</v>
      </c>
      <c r="B317" s="9"/>
      <c r="C317" s="7">
        <f>C164</f>
        <v>-245423</v>
      </c>
      <c r="D317" s="11">
        <f>SUM(D169+D213+D220+D225+D233+D288+D309+D315)</f>
        <v>-161034</v>
      </c>
    </row>
    <row r="318" spans="1:4" ht="12.75">
      <c r="A318" s="7"/>
      <c r="B318" s="9"/>
      <c r="C318" s="7"/>
      <c r="D318" s="11"/>
    </row>
    <row r="319" spans="1:4" ht="12.75">
      <c r="A319" s="50" t="s">
        <v>133</v>
      </c>
      <c r="B319" s="32"/>
      <c r="C319" s="7"/>
      <c r="D319" s="11"/>
    </row>
    <row r="320" spans="1:4" ht="12.75">
      <c r="A320" s="49">
        <v>6110</v>
      </c>
      <c r="B320" s="76" t="s">
        <v>15</v>
      </c>
      <c r="C320" s="7"/>
      <c r="D320" s="6">
        <v>-84389</v>
      </c>
    </row>
    <row r="321" spans="1:4" ht="12.75">
      <c r="A321" s="50" t="s">
        <v>134</v>
      </c>
      <c r="B321" s="32"/>
      <c r="C321" s="7"/>
      <c r="D321" s="11">
        <f>SUM(D320:D320)</f>
        <v>-84389</v>
      </c>
    </row>
    <row r="322" spans="1:4" ht="12.75">
      <c r="A322" s="7"/>
      <c r="B322" s="9"/>
      <c r="C322" s="7"/>
      <c r="D322" s="11"/>
    </row>
    <row r="323" spans="1:4" s="23" customFormat="1" ht="15">
      <c r="A323" s="54" t="s">
        <v>16</v>
      </c>
      <c r="B323" s="21"/>
      <c r="C323" s="55">
        <f>SUM(C72+C317)</f>
        <v>-224185</v>
      </c>
      <c r="D323" s="55">
        <f>SUM(D72+D317+D321)</f>
        <v>-224185</v>
      </c>
    </row>
    <row r="325" ht="12.75">
      <c r="D325" s="12"/>
    </row>
    <row r="326" spans="3:4" ht="12.75">
      <c r="C326" s="12"/>
      <c r="D326" s="13"/>
    </row>
    <row r="327" spans="3:4" ht="12.75">
      <c r="C327" s="12"/>
      <c r="D327" s="13"/>
    </row>
    <row r="328" spans="3:4" ht="12.75">
      <c r="C328" s="12"/>
      <c r="D328" s="13"/>
    </row>
    <row r="329" spans="3:4" ht="12.75">
      <c r="C329" s="12"/>
      <c r="D329" s="13"/>
    </row>
    <row r="330" spans="3:4" ht="12.75">
      <c r="C330" s="12"/>
      <c r="D330" s="13"/>
    </row>
    <row r="331" spans="3:4" ht="12.75">
      <c r="C331" s="14"/>
      <c r="D331" s="13"/>
    </row>
    <row r="332" spans="3:4" ht="12.75">
      <c r="C332" s="14"/>
      <c r="D332" s="13"/>
    </row>
  </sheetData>
  <sheetProtection/>
  <mergeCells count="7">
    <mergeCell ref="A310:B310"/>
    <mergeCell ref="A1:D1"/>
    <mergeCell ref="A2:D2"/>
    <mergeCell ref="A4:A5"/>
    <mergeCell ref="B4:B5"/>
    <mergeCell ref="C4:C5"/>
    <mergeCell ref="D4:D5"/>
  </mergeCells>
  <printOptions/>
  <pageMargins left="0.5905511811023623" right="0" top="0.3937007874015748" bottom="0" header="0.11811023622047245" footer="0.31496062992125984"/>
  <pageSetup horizontalDpi="600" verticalDpi="600" orientation="portrait" paperSize="9" scale="76" r:id="rId1"/>
  <headerFooter>
    <oddFooter>&amp;C&amp;P.oldal</oddFooter>
  </headerFooter>
  <rowBreaks count="4" manualBreakCount="4">
    <brk id="73" max="255" man="1"/>
    <brk id="151" max="3" man="1"/>
    <brk id="234" max="255" man="1"/>
    <brk id="3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2019-01-25T09:49:03Z</cp:lastPrinted>
  <dcterms:created xsi:type="dcterms:W3CDTF">2015-04-22T08:22:53Z</dcterms:created>
  <dcterms:modified xsi:type="dcterms:W3CDTF">2019-01-25T10:27:30Z</dcterms:modified>
  <cp:category/>
  <cp:version/>
  <cp:contentType/>
  <cp:contentStatus/>
</cp:coreProperties>
</file>